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7880" windowHeight="16080" tabRatio="500" activeTab="1"/>
  </bookViews>
  <sheets>
    <sheet name="Labor Costs" sheetId="1" r:id="rId1"/>
    <sheet name="Sample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1"/>
  <c r="B13"/>
  <c r="D50"/>
  <c r="D45"/>
  <c r="D40"/>
  <c r="D35"/>
  <c r="D30"/>
  <c r="B31"/>
  <c r="B32"/>
  <c r="B36"/>
  <c r="B37"/>
  <c r="B62"/>
  <c r="B63"/>
  <c r="B86"/>
  <c r="B51"/>
  <c r="B87"/>
  <c r="D86"/>
  <c r="D87"/>
  <c r="D80"/>
  <c r="D81"/>
  <c r="D74"/>
  <c r="D75"/>
  <c r="D68"/>
  <c r="D69"/>
  <c r="D62"/>
  <c r="D63"/>
  <c r="D57"/>
  <c r="B64"/>
  <c r="B68"/>
  <c r="B69"/>
  <c r="B70"/>
  <c r="B74"/>
  <c r="B41"/>
  <c r="B75"/>
  <c r="B76"/>
  <c r="B80"/>
  <c r="B46"/>
  <c r="B81"/>
  <c r="B82"/>
  <c r="B88"/>
  <c r="B58"/>
  <c r="B57"/>
  <c r="D10"/>
  <c r="B16"/>
  <c r="D9"/>
  <c r="B15"/>
  <c r="D11"/>
  <c r="B17"/>
  <c r="B18"/>
  <c r="B19"/>
  <c r="B20"/>
  <c r="B14"/>
  <c r="D26"/>
  <c r="D14"/>
  <c r="B26"/>
  <c r="D13"/>
  <c r="B56"/>
  <c r="D56"/>
  <c r="D15"/>
  <c r="D16"/>
  <c r="D17"/>
  <c r="D22"/>
  <c r="B21"/>
  <c r="D12"/>
  <c r="D86" i="2"/>
  <c r="D52"/>
  <c r="D87"/>
  <c r="D80"/>
  <c r="D47"/>
  <c r="D81"/>
  <c r="D74"/>
  <c r="D42"/>
  <c r="D75"/>
  <c r="D68"/>
  <c r="D37"/>
  <c r="D69"/>
  <c r="D32"/>
  <c r="B80"/>
  <c r="B46"/>
  <c r="B47"/>
  <c r="B81"/>
  <c r="D62"/>
  <c r="D63"/>
  <c r="D57"/>
  <c r="B41"/>
  <c r="B42"/>
  <c r="B74"/>
  <c r="B75"/>
  <c r="B76"/>
  <c r="B62"/>
  <c r="B31"/>
  <c r="B32"/>
  <c r="B63"/>
  <c r="B64"/>
  <c r="B68"/>
  <c r="B36"/>
  <c r="B37"/>
  <c r="B69"/>
  <c r="B70"/>
  <c r="B82"/>
  <c r="B86"/>
  <c r="B51"/>
  <c r="B52"/>
  <c r="B87"/>
  <c r="B88"/>
  <c r="B58"/>
  <c r="B57"/>
  <c r="B56"/>
  <c r="D10"/>
  <c r="D11"/>
  <c r="B17"/>
  <c r="B16"/>
  <c r="D9"/>
  <c r="B15"/>
  <c r="B18"/>
  <c r="B12"/>
  <c r="B13"/>
  <c r="B19"/>
  <c r="B20"/>
  <c r="D56"/>
  <c r="D26"/>
  <c r="B26"/>
  <c r="D16"/>
  <c r="D17"/>
  <c r="D22"/>
  <c r="B21"/>
  <c r="D15"/>
  <c r="D14"/>
  <c r="B14"/>
  <c r="D13"/>
  <c r="D12"/>
</calcChain>
</file>

<file path=xl/sharedStrings.xml><?xml version="1.0" encoding="utf-8"?>
<sst xmlns="http://schemas.openxmlformats.org/spreadsheetml/2006/main" count="286" uniqueCount="190">
  <si>
    <t>Total Labor Budget</t>
    <phoneticPr fontId="3" type="noConversion"/>
  </si>
  <si>
    <t>Wage</t>
    <phoneticPr fontId="3" type="noConversion"/>
  </si>
  <si>
    <t>Training Hours</t>
    <phoneticPr fontId="3" type="noConversion"/>
  </si>
  <si>
    <t>Hourly labor cost</t>
    <phoneticPr fontId="3" type="noConversion"/>
  </si>
  <si>
    <t>Project Cost</t>
    <phoneticPr fontId="3" type="noConversion"/>
  </si>
  <si>
    <t>Weekly Hours</t>
    <phoneticPr fontId="3" type="noConversion"/>
  </si>
  <si>
    <t>Training Cost</t>
    <phoneticPr fontId="3" type="noConversion"/>
  </si>
  <si>
    <t>Project Hours</t>
    <phoneticPr fontId="3" type="noConversion"/>
  </si>
  <si>
    <t>Total Labor Cost</t>
    <phoneticPr fontId="3" type="noConversion"/>
  </si>
  <si>
    <t>Training Hours</t>
    <phoneticPr fontId="3" type="noConversion"/>
  </si>
  <si>
    <t>To determine excess/deficit hours at a given wage:</t>
    <phoneticPr fontId="3" type="noConversion"/>
  </si>
  <si>
    <t>Wage</t>
    <phoneticPr fontId="3" type="noConversion"/>
  </si>
  <si>
    <t>Labor Cost Weekly Tasks</t>
    <phoneticPr fontId="3" type="noConversion"/>
  </si>
  <si>
    <t>Labor Cost Projects</t>
    <phoneticPr fontId="3" type="noConversion"/>
  </si>
  <si>
    <t>Weekly Task Payroll Rate</t>
    <phoneticPr fontId="3" type="noConversion"/>
  </si>
  <si>
    <t>Project Payroll Rate</t>
    <phoneticPr fontId="3" type="noConversion"/>
  </si>
  <si>
    <t>Task A Hours needed weekly</t>
    <phoneticPr fontId="3" type="noConversion"/>
  </si>
  <si>
    <t>Wage Task A</t>
    <phoneticPr fontId="3" type="noConversion"/>
  </si>
  <si>
    <t>Cost Build Greenhouse</t>
    <phoneticPr fontId="3" type="noConversion"/>
  </si>
  <si>
    <t>Total hours Task A</t>
    <phoneticPr fontId="3" type="noConversion"/>
  </si>
  <si>
    <t>Cost Task A</t>
    <phoneticPr fontId="3" type="noConversion"/>
  </si>
  <si>
    <t>Wage Project B</t>
    <phoneticPr fontId="3" type="noConversion"/>
  </si>
  <si>
    <t>Cost Project B</t>
    <phoneticPr fontId="3" type="noConversion"/>
  </si>
  <si>
    <t xml:space="preserve">Task B weekly hours </t>
    <phoneticPr fontId="3" type="noConversion"/>
  </si>
  <si>
    <t>Wage Task B</t>
    <phoneticPr fontId="3" type="noConversion"/>
  </si>
  <si>
    <t>Wage Project C</t>
    <phoneticPr fontId="3" type="noConversion"/>
  </si>
  <si>
    <t>Project Cost</t>
    <phoneticPr fontId="3" type="noConversion"/>
  </si>
  <si>
    <t>Project Hours</t>
    <phoneticPr fontId="3" type="noConversion"/>
  </si>
  <si>
    <t>Weekly Hours</t>
    <phoneticPr fontId="3" type="noConversion"/>
  </si>
  <si>
    <t>Task A Season in weeks</t>
    <phoneticPr fontId="3" type="noConversion"/>
  </si>
  <si>
    <t>Task A Hours needed weekly</t>
    <phoneticPr fontId="3" type="noConversion"/>
  </si>
  <si>
    <t>Total hours Task B</t>
    <phoneticPr fontId="3" type="noConversion"/>
  </si>
  <si>
    <t>Cost Task A</t>
    <phoneticPr fontId="3" type="noConversion"/>
  </si>
  <si>
    <t>Total hours Task A</t>
    <phoneticPr fontId="3" type="noConversion"/>
  </si>
  <si>
    <t>If all employees are paid the same wage:</t>
    <phoneticPr fontId="3" type="noConversion"/>
  </si>
  <si>
    <t>If wages vary:</t>
    <phoneticPr fontId="3" type="noConversion"/>
  </si>
  <si>
    <t>Weekly Task Cost</t>
    <phoneticPr fontId="3" type="noConversion"/>
  </si>
  <si>
    <t>Payroll Costs</t>
    <phoneticPr fontId="3" type="noConversion"/>
  </si>
  <si>
    <t>Hours Remaining</t>
    <phoneticPr fontId="3" type="noConversion"/>
  </si>
  <si>
    <t>Cost of Training</t>
    <phoneticPr fontId="3" type="noConversion"/>
  </si>
  <si>
    <t>Time savings needed to cover cost of training</t>
    <phoneticPr fontId="3" type="noConversion"/>
  </si>
  <si>
    <t>Time savings per week needed</t>
    <phoneticPr fontId="3" type="noConversion"/>
  </si>
  <si>
    <t xml:space="preserve">Number of Training hours Harvest </t>
    <phoneticPr fontId="3" type="noConversion"/>
  </si>
  <si>
    <t>Task B</t>
    <phoneticPr fontId="3" type="noConversion"/>
  </si>
  <si>
    <t>Task A</t>
    <phoneticPr fontId="3" type="noConversion"/>
  </si>
  <si>
    <t>Training Hourly Cost</t>
    <phoneticPr fontId="3" type="noConversion"/>
  </si>
  <si>
    <t xml:space="preserve">Number of Training hours </t>
    <phoneticPr fontId="3" type="noConversion"/>
  </si>
  <si>
    <t>Training Hourly Cost (eg, your wage, manager's wage)</t>
    <phoneticPr fontId="3" type="noConversion"/>
  </si>
  <si>
    <t>Task C</t>
    <phoneticPr fontId="3" type="noConversion"/>
  </si>
  <si>
    <t>Task D</t>
    <phoneticPr fontId="3" type="noConversion"/>
  </si>
  <si>
    <t>Project A</t>
    <phoneticPr fontId="3" type="noConversion"/>
  </si>
  <si>
    <t>Project B</t>
    <phoneticPr fontId="3" type="noConversion"/>
  </si>
  <si>
    <t>Project C</t>
    <phoneticPr fontId="3" type="noConversion"/>
  </si>
  <si>
    <t>Project D</t>
    <phoneticPr fontId="3" type="noConversion"/>
  </si>
  <si>
    <t>Project E</t>
    <phoneticPr fontId="3" type="noConversion"/>
  </si>
  <si>
    <t>Total Weekly Task Training Cost</t>
  </si>
  <si>
    <t>Total Project Training Cost</t>
  </si>
  <si>
    <t xml:space="preserve">Number of Training hours </t>
    <phoneticPr fontId="3" type="noConversion"/>
  </si>
  <si>
    <t>Cost of Training</t>
    <phoneticPr fontId="3" type="noConversion"/>
  </si>
  <si>
    <t>Average Weekly Hours Available</t>
    <phoneticPr fontId="3" type="noConversion"/>
  </si>
  <si>
    <t>Harvest Season in weeks</t>
    <phoneticPr fontId="3" type="noConversion"/>
  </si>
  <si>
    <t>Planting season in weeks</t>
    <phoneticPr fontId="3" type="noConversion"/>
  </si>
  <si>
    <t>Weeding season in weeks</t>
    <phoneticPr fontId="3" type="noConversion"/>
  </si>
  <si>
    <t>Market season in weeks</t>
    <phoneticPr fontId="3" type="noConversion"/>
  </si>
  <si>
    <t>Nursery Season in weeks</t>
    <phoneticPr fontId="3" type="noConversion"/>
  </si>
  <si>
    <t>Hours needed Pruning:</t>
    <phoneticPr fontId="3" type="noConversion"/>
  </si>
  <si>
    <t>Hours needed Tractor work:</t>
    <phoneticPr fontId="3" type="noConversion"/>
  </si>
  <si>
    <t>Hours Needed Farm Dinner</t>
    <phoneticPr fontId="3" type="noConversion"/>
  </si>
  <si>
    <t>Hours needed Blackberry Clearing</t>
    <phoneticPr fontId="3" type="noConversion"/>
  </si>
  <si>
    <t>Training Hourly Cost (eg, your wage, manager's wage)</t>
    <phoneticPr fontId="3" type="noConversion"/>
  </si>
  <si>
    <t>Harvest</t>
    <phoneticPr fontId="3" type="noConversion"/>
  </si>
  <si>
    <t>Planting</t>
    <phoneticPr fontId="3" type="noConversion"/>
  </si>
  <si>
    <t>Weeding</t>
    <phoneticPr fontId="3" type="noConversion"/>
  </si>
  <si>
    <t>Market</t>
    <phoneticPr fontId="3" type="noConversion"/>
  </si>
  <si>
    <t>Nursery</t>
    <phoneticPr fontId="3" type="noConversion"/>
  </si>
  <si>
    <t>Build Greenhouse</t>
    <phoneticPr fontId="3" type="noConversion"/>
  </si>
  <si>
    <t>Pruning</t>
    <phoneticPr fontId="3" type="noConversion"/>
  </si>
  <si>
    <t>Tractor Work</t>
    <phoneticPr fontId="3" type="noConversion"/>
  </si>
  <si>
    <t>Farm Dinner</t>
    <phoneticPr fontId="3" type="noConversion"/>
  </si>
  <si>
    <t>Blackberry Clearing</t>
    <phoneticPr fontId="3" type="noConversion"/>
  </si>
  <si>
    <t>Weekly Hours to Save</t>
  </si>
  <si>
    <t>Weekly Hours to Save</t>
    <phoneticPr fontId="3" type="noConversion"/>
  </si>
  <si>
    <t>Total Project Hours to Save</t>
  </si>
  <si>
    <t>Total Project Hours to Save</t>
    <phoneticPr fontId="3" type="noConversion"/>
  </si>
  <si>
    <t>Total Weekly Task Hours to Save</t>
  </si>
  <si>
    <t>Total Weekly Task Hours to Save</t>
    <phoneticPr fontId="3" type="noConversion"/>
  </si>
  <si>
    <t>Cost Build Greenhouse</t>
    <phoneticPr fontId="3" type="noConversion"/>
  </si>
  <si>
    <t>Cost Project B</t>
    <phoneticPr fontId="3" type="noConversion"/>
  </si>
  <si>
    <t>Cost Project C</t>
    <phoneticPr fontId="3" type="noConversion"/>
  </si>
  <si>
    <t>Cost Project D</t>
    <phoneticPr fontId="3" type="noConversion"/>
  </si>
  <si>
    <t>Cost Project E</t>
    <phoneticPr fontId="3" type="noConversion"/>
  </si>
  <si>
    <t xml:space="preserve">Task B weekly hours </t>
    <phoneticPr fontId="3" type="noConversion"/>
  </si>
  <si>
    <t xml:space="preserve">Task C weekly hours </t>
    <phoneticPr fontId="3" type="noConversion"/>
  </si>
  <si>
    <t>Task D weekly hours</t>
    <phoneticPr fontId="3" type="noConversion"/>
  </si>
  <si>
    <t>Task E weekly hours</t>
    <phoneticPr fontId="3" type="noConversion"/>
  </si>
  <si>
    <t>Labor Cost Weekly Tasks</t>
    <phoneticPr fontId="3" type="noConversion"/>
  </si>
  <si>
    <t>Labor Cost Projects</t>
    <phoneticPr fontId="3" type="noConversion"/>
  </si>
  <si>
    <t>Wage</t>
    <phoneticPr fontId="3" type="noConversion"/>
  </si>
  <si>
    <t>Hourly labor cost</t>
    <phoneticPr fontId="3" type="noConversion"/>
  </si>
  <si>
    <t>Project Payroll Rate</t>
    <phoneticPr fontId="3" type="noConversion"/>
  </si>
  <si>
    <t>Weekly Task Payroll Rate</t>
    <phoneticPr fontId="3" type="noConversion"/>
  </si>
  <si>
    <t>Wage Task D</t>
    <phoneticPr fontId="3" type="noConversion"/>
  </si>
  <si>
    <t>Wage Task E</t>
    <phoneticPr fontId="3" type="noConversion"/>
  </si>
  <si>
    <t>Wage Project D</t>
    <phoneticPr fontId="3" type="noConversion"/>
  </si>
  <si>
    <t>Wage Task A</t>
    <phoneticPr fontId="3" type="noConversion"/>
  </si>
  <si>
    <t>Wage Project E</t>
    <phoneticPr fontId="3" type="noConversion"/>
  </si>
  <si>
    <t>Wage Build Greenhouse</t>
    <phoneticPr fontId="3" type="noConversion"/>
  </si>
  <si>
    <t>Wage Project B</t>
    <phoneticPr fontId="3" type="noConversion"/>
  </si>
  <si>
    <t>Hours needed Project C:</t>
    <phoneticPr fontId="3" type="noConversion"/>
  </si>
  <si>
    <t>Wage Task B</t>
    <phoneticPr fontId="3" type="noConversion"/>
  </si>
  <si>
    <t>Hours Needed Project D</t>
    <phoneticPr fontId="3" type="noConversion"/>
  </si>
  <si>
    <t>Weekly Hours Needed:</t>
  </si>
  <si>
    <t>Project Hours Needed:</t>
  </si>
  <si>
    <t>Estimated payroll costs</t>
  </si>
  <si>
    <t>Total Hours needed:</t>
  </si>
  <si>
    <t>Total Labor Season in weeks</t>
  </si>
  <si>
    <t>Remining Hours Payable</t>
  </si>
  <si>
    <t>Remaining weekly hours</t>
  </si>
  <si>
    <t>Hours payable</t>
  </si>
  <si>
    <t>Labor Budget surplus/deficit</t>
  </si>
  <si>
    <t>Average Weekly Hours</t>
  </si>
  <si>
    <t>Weekly Tasks:</t>
  </si>
  <si>
    <t>Projects:</t>
  </si>
  <si>
    <t>Use this section to break down hours needed for weekly tasks, (eg harvest, weeding, tractor work, delivery)</t>
  </si>
  <si>
    <t>Total hours Task B</t>
    <phoneticPr fontId="3" type="noConversion"/>
  </si>
  <si>
    <t>Cost Project C</t>
    <phoneticPr fontId="3" type="noConversion"/>
  </si>
  <si>
    <t>Cost Task B</t>
    <phoneticPr fontId="3" type="noConversion"/>
  </si>
  <si>
    <t>Wage Project D</t>
    <phoneticPr fontId="3" type="noConversion"/>
  </si>
  <si>
    <t xml:space="preserve">Task C weekly hours </t>
    <phoneticPr fontId="3" type="noConversion"/>
  </si>
  <si>
    <t>Cost Project D</t>
    <phoneticPr fontId="3" type="noConversion"/>
  </si>
  <si>
    <t>Wage Task C</t>
    <phoneticPr fontId="3" type="noConversion"/>
  </si>
  <si>
    <t>Wage Project E</t>
    <phoneticPr fontId="3" type="noConversion"/>
  </si>
  <si>
    <t>Cost Task C</t>
    <phoneticPr fontId="3" type="noConversion"/>
  </si>
  <si>
    <t>Cost Project E</t>
    <phoneticPr fontId="3" type="noConversion"/>
  </si>
  <si>
    <t>Task D weekly hours</t>
    <phoneticPr fontId="3" type="noConversion"/>
  </si>
  <si>
    <t>Wage Task D</t>
    <phoneticPr fontId="3" type="noConversion"/>
  </si>
  <si>
    <t>Cost Task D</t>
    <phoneticPr fontId="3" type="noConversion"/>
  </si>
  <si>
    <t>Task E weekly hours</t>
    <phoneticPr fontId="3" type="noConversion"/>
  </si>
  <si>
    <t>Wage Task E</t>
    <phoneticPr fontId="3" type="noConversion"/>
  </si>
  <si>
    <t>Cost Task E</t>
    <phoneticPr fontId="3" type="noConversion"/>
  </si>
  <si>
    <t>Training Costs</t>
    <phoneticPr fontId="3" type="noConversion"/>
  </si>
  <si>
    <t xml:space="preserve">Number of Training hours </t>
    <phoneticPr fontId="3" type="noConversion"/>
  </si>
  <si>
    <t>Cost of Training</t>
    <phoneticPr fontId="3" type="noConversion"/>
  </si>
  <si>
    <t>Time savings needed to cover cost of training</t>
    <phoneticPr fontId="3" type="noConversion"/>
  </si>
  <si>
    <t>Training Hourly Cost</t>
    <phoneticPr fontId="3" type="noConversion"/>
  </si>
  <si>
    <t>Training Hourly Cost (eg, your wage, manager's wage)</t>
    <phoneticPr fontId="3" type="noConversion"/>
  </si>
  <si>
    <t>Training Hourly Cost</t>
    <phoneticPr fontId="3" type="noConversion"/>
  </si>
  <si>
    <t>Time savings per week needed</t>
    <phoneticPr fontId="3" type="noConversion"/>
  </si>
  <si>
    <r>
      <t xml:space="preserve">Enter your own numbers into the </t>
    </r>
    <r>
      <rPr>
        <i/>
        <sz val="13"/>
        <color indexed="52"/>
        <rFont val="Arial"/>
      </rPr>
      <t>orange</t>
    </r>
    <r>
      <rPr>
        <i/>
        <sz val="13"/>
        <rFont val="Arial"/>
      </rPr>
      <t xml:space="preserve"> fields. </t>
    </r>
    <r>
      <rPr>
        <i/>
        <sz val="13"/>
        <color indexed="44"/>
        <rFont val="Arial"/>
      </rPr>
      <t>Blue</t>
    </r>
    <r>
      <rPr>
        <i/>
        <sz val="13"/>
        <rFont val="Arial"/>
      </rPr>
      <t xml:space="preserve"> fields are calculated columns. You can rename the tasks to calculate for your own operation. Only fill in what's useful to you.</t>
    </r>
    <phoneticPr fontId="3" type="noConversion"/>
  </si>
  <si>
    <r>
      <t xml:space="preserve">Available on Dropbox: </t>
    </r>
    <r>
      <rPr>
        <sz val="14"/>
        <rFont val="Arial"/>
      </rPr>
      <t>https://www.dropbox.com/s/ciwo1p2r1e4po03/employee%20cost%20chart?dl=0</t>
    </r>
    <phoneticPr fontId="3" type="noConversion"/>
  </si>
  <si>
    <t>Or email carolina@corvuslanding.com for the link</t>
  </si>
  <si>
    <t>Or email carolina@corvuslanding.com for the link</t>
    <phoneticPr fontId="3" type="noConversion"/>
  </si>
  <si>
    <t>Use this section to include projects with a total number of hours, (e.g. building a greenhouse, training an employee, fencing, etc)</t>
  </si>
  <si>
    <t>Hours needed Build Greenhouse:</t>
  </si>
  <si>
    <t>Hours needed Project B:</t>
  </si>
  <si>
    <t>Task B season in weeks</t>
  </si>
  <si>
    <t>Task C season in weeks</t>
  </si>
  <si>
    <t>Total hours Task C</t>
  </si>
  <si>
    <t>Task D season in weeks</t>
  </si>
  <si>
    <t>Total hours Task D</t>
  </si>
  <si>
    <t>Task E season in weeks</t>
  </si>
  <si>
    <t>Total hours Task E</t>
  </si>
  <si>
    <t>Farm Employee Cost Calculator</t>
  </si>
  <si>
    <r>
      <t xml:space="preserve">Enter your own numbers into the </t>
    </r>
    <r>
      <rPr>
        <i/>
        <sz val="13"/>
        <color indexed="52"/>
        <rFont val="Arial"/>
      </rPr>
      <t>orange</t>
    </r>
    <r>
      <rPr>
        <i/>
        <sz val="13"/>
        <rFont val="Arial"/>
      </rPr>
      <t xml:space="preserve"> fields. </t>
    </r>
    <r>
      <rPr>
        <i/>
        <sz val="13"/>
        <color indexed="44"/>
        <rFont val="Arial"/>
      </rPr>
      <t>Blue</t>
    </r>
    <r>
      <rPr>
        <i/>
        <sz val="13"/>
        <rFont val="Arial"/>
      </rPr>
      <t xml:space="preserve"> fields are calculated columns. You can rename the tasks to calculate for your own operation. Only fill in what's useful to you.</t>
    </r>
  </si>
  <si>
    <t>by Carolina Lees, Corvus Landing Farm</t>
  </si>
  <si>
    <t>Farm Employee Cost Calculator</t>
    <phoneticPr fontId="3" type="noConversion"/>
  </si>
  <si>
    <t>by Carolina Lees, Corvus Landing Farm</t>
    <phoneticPr fontId="3" type="noConversion"/>
  </si>
  <si>
    <r>
      <t xml:space="preserve">Available on Dropbox: </t>
    </r>
    <r>
      <rPr>
        <sz val="14"/>
        <rFont val="Arial"/>
      </rPr>
      <t>https://www.dropbox.com/s/ciwo1p2r1e4po03/employee%20cost%20chart?dl=0</t>
    </r>
  </si>
  <si>
    <t>Total Weekly Task Training Cost</t>
    <phoneticPr fontId="3" type="noConversion"/>
  </si>
  <si>
    <t>Total Project Training Cost</t>
    <phoneticPr fontId="3" type="noConversion"/>
  </si>
  <si>
    <t>Training Cost</t>
    <phoneticPr fontId="3" type="noConversion"/>
  </si>
  <si>
    <t>Training Hours</t>
    <phoneticPr fontId="3" type="noConversion"/>
  </si>
  <si>
    <t>Training Hours</t>
    <phoneticPr fontId="3" type="noConversion"/>
  </si>
  <si>
    <t>Weekly Task Cost</t>
    <phoneticPr fontId="3" type="noConversion"/>
  </si>
  <si>
    <t>If all employees are paid the same wage:</t>
    <phoneticPr fontId="3" type="noConversion"/>
  </si>
  <si>
    <t>Total Labor Budget</t>
    <phoneticPr fontId="3" type="noConversion"/>
  </si>
  <si>
    <t>If wages vary:</t>
    <phoneticPr fontId="3" type="noConversion"/>
  </si>
  <si>
    <t>Total Labor Cost</t>
    <phoneticPr fontId="3" type="noConversion"/>
  </si>
  <si>
    <t>Wage</t>
    <phoneticPr fontId="3" type="noConversion"/>
  </si>
  <si>
    <t>Payroll Costs</t>
    <phoneticPr fontId="3" type="noConversion"/>
  </si>
  <si>
    <t>To determine excess/deficit hours at a given wage:</t>
    <phoneticPr fontId="3" type="noConversion"/>
  </si>
  <si>
    <t>Hours Remaining</t>
    <phoneticPr fontId="3" type="noConversion"/>
  </si>
  <si>
    <t>Training Costs</t>
    <phoneticPr fontId="3" type="noConversion"/>
  </si>
  <si>
    <t>Hours needed Project E:</t>
    <phoneticPr fontId="3" type="noConversion"/>
  </si>
  <si>
    <t>Wage Task C</t>
    <phoneticPr fontId="3" type="noConversion"/>
  </si>
  <si>
    <t>Cost Task B</t>
    <phoneticPr fontId="3" type="noConversion"/>
  </si>
  <si>
    <t>Cost Task C</t>
    <phoneticPr fontId="3" type="noConversion"/>
  </si>
  <si>
    <t>Cost Task D</t>
    <phoneticPr fontId="3" type="noConversion"/>
  </si>
  <si>
    <t>Cost Task E</t>
    <phoneticPr fontId="3" type="noConversion"/>
  </si>
  <si>
    <t>Wage Project C</t>
    <phoneticPr fontId="3" type="noConversion"/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</si>
</sst>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0_);[Red]\(0\)"/>
    <numFmt numFmtId="165" formatCode="&quot;$&quot;#,##0.00"/>
    <numFmt numFmtId="166" formatCode="0.0"/>
  </numFmts>
  <fonts count="19">
    <font>
      <sz val="12"/>
      <name val="Candara"/>
    </font>
    <font>
      <sz val="13"/>
      <name val="Arial"/>
    </font>
    <font>
      <b/>
      <sz val="13"/>
      <name val="Arial"/>
    </font>
    <font>
      <sz val="8"/>
      <name val="Candara"/>
    </font>
    <font>
      <sz val="12"/>
      <name val="Arial"/>
    </font>
    <font>
      <b/>
      <sz val="12"/>
      <name val="Arial"/>
    </font>
    <font>
      <b/>
      <sz val="13"/>
      <color indexed="8"/>
      <name val="Arial"/>
    </font>
    <font>
      <i/>
      <sz val="12"/>
      <name val="Arial"/>
    </font>
    <font>
      <i/>
      <sz val="13"/>
      <color indexed="8"/>
      <name val="Arial"/>
    </font>
    <font>
      <i/>
      <sz val="13"/>
      <name val="Arial"/>
    </font>
    <font>
      <b/>
      <i/>
      <sz val="13"/>
      <name val="Arial"/>
    </font>
    <font>
      <b/>
      <i/>
      <sz val="12"/>
      <name val="Arial"/>
    </font>
    <font>
      <i/>
      <sz val="13"/>
      <color indexed="52"/>
      <name val="Arial"/>
    </font>
    <font>
      <i/>
      <sz val="13"/>
      <color indexed="44"/>
      <name val="Arial"/>
    </font>
    <font>
      <sz val="13"/>
      <name val="Candara"/>
    </font>
    <font>
      <b/>
      <sz val="18"/>
      <name val="Arial"/>
    </font>
    <font>
      <b/>
      <i/>
      <sz val="14"/>
      <name val="Arial"/>
    </font>
    <font>
      <i/>
      <sz val="14"/>
      <name val="Arial"/>
    </font>
    <font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2"/>
      </top>
      <bottom style="medium">
        <color indexed="64"/>
      </bottom>
      <diagonal/>
    </border>
    <border>
      <left style="medium">
        <color indexed="22"/>
      </left>
      <right/>
      <top style="thin">
        <color indexed="64"/>
      </top>
      <bottom/>
      <diagonal/>
    </border>
    <border>
      <left/>
      <right style="medium">
        <color indexed="22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22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wrapText="1"/>
    </xf>
    <xf numFmtId="0" fontId="4" fillId="0" borderId="17" xfId="0" applyFont="1" applyBorder="1" applyAlignment="1">
      <alignment horizontal="right"/>
    </xf>
    <xf numFmtId="165" fontId="4" fillId="4" borderId="17" xfId="0" applyNumberFormat="1" applyFont="1" applyFill="1" applyBorder="1"/>
    <xf numFmtId="8" fontId="1" fillId="3" borderId="17" xfId="0" applyNumberFormat="1" applyFont="1" applyFill="1" applyBorder="1" applyAlignment="1">
      <alignment horizontal="right" wrapText="1"/>
    </xf>
    <xf numFmtId="0" fontId="2" fillId="3" borderId="17" xfId="0" applyFont="1" applyFill="1" applyBorder="1" applyAlignment="1">
      <alignment horizontal="right" wrapText="1"/>
    </xf>
    <xf numFmtId="1" fontId="1" fillId="3" borderId="17" xfId="0" applyNumberFormat="1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right" wrapText="1"/>
    </xf>
    <xf numFmtId="164" fontId="2" fillId="3" borderId="17" xfId="0" applyNumberFormat="1" applyFont="1" applyFill="1" applyBorder="1" applyAlignment="1">
      <alignment horizontal="right" wrapText="1"/>
    </xf>
    <xf numFmtId="1" fontId="1" fillId="3" borderId="17" xfId="0" applyNumberFormat="1" applyFont="1" applyFill="1" applyBorder="1" applyAlignment="1">
      <alignment horizontal="right" wrapText="1"/>
    </xf>
    <xf numFmtId="165" fontId="2" fillId="3" borderId="17" xfId="0" applyNumberFormat="1" applyFont="1" applyFill="1" applyBorder="1" applyAlignment="1">
      <alignment horizontal="right" wrapText="1"/>
    </xf>
    <xf numFmtId="0" fontId="5" fillId="3" borderId="17" xfId="0" applyFont="1" applyFill="1" applyBorder="1" applyAlignment="1">
      <alignment horizontal="right"/>
    </xf>
    <xf numFmtId="165" fontId="5" fillId="3" borderId="17" xfId="0" applyNumberFormat="1" applyFont="1" applyFill="1" applyBorder="1"/>
    <xf numFmtId="165" fontId="2" fillId="3" borderId="17" xfId="0" applyNumberFormat="1" applyFont="1" applyFill="1" applyBorder="1" applyAlignment="1">
      <alignment horizontal="right" wrapText="1"/>
    </xf>
    <xf numFmtId="10" fontId="4" fillId="4" borderId="17" xfId="0" applyNumberFormat="1" applyFont="1" applyFill="1" applyBorder="1"/>
    <xf numFmtId="0" fontId="5" fillId="3" borderId="17" xfId="0" applyNumberFormat="1" applyFont="1" applyFill="1" applyBorder="1"/>
    <xf numFmtId="0" fontId="1" fillId="0" borderId="16" xfId="0" applyFont="1" applyBorder="1" applyAlignment="1">
      <alignment horizontal="right" wrapText="1"/>
    </xf>
    <xf numFmtId="165" fontId="1" fillId="4" borderId="16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right" wrapText="1"/>
    </xf>
    <xf numFmtId="10" fontId="1" fillId="2" borderId="16" xfId="0" applyNumberFormat="1" applyFont="1" applyFill="1" applyBorder="1" applyAlignment="1">
      <alignment horizontal="right" wrapText="1"/>
    </xf>
    <xf numFmtId="0" fontId="6" fillId="3" borderId="19" xfId="0" applyFont="1" applyFill="1" applyBorder="1" applyAlignment="1">
      <alignment horizontal="right" wrapText="1"/>
    </xf>
    <xf numFmtId="165" fontId="6" fillId="3" borderId="20" xfId="0" applyNumberFormat="1" applyFont="1" applyFill="1" applyBorder="1" applyAlignment="1">
      <alignment wrapText="1"/>
    </xf>
    <xf numFmtId="0" fontId="6" fillId="4" borderId="17" xfId="0" applyFont="1" applyFill="1" applyBorder="1" applyAlignment="1">
      <alignment horizontal="right" wrapText="1"/>
    </xf>
    <xf numFmtId="10" fontId="6" fillId="4" borderId="17" xfId="0" applyNumberFormat="1" applyFont="1" applyFill="1" applyBorder="1" applyAlignment="1">
      <alignment wrapText="1"/>
    </xf>
    <xf numFmtId="165" fontId="1" fillId="2" borderId="17" xfId="0" applyNumberFormat="1" applyFont="1" applyFill="1" applyBorder="1" applyAlignment="1">
      <alignment horizontal="right" wrapText="1"/>
    </xf>
    <xf numFmtId="165" fontId="2" fillId="3" borderId="17" xfId="0" applyNumberFormat="1" applyFont="1" applyFill="1" applyBorder="1" applyAlignment="1">
      <alignment horizontal="right" wrapText="1"/>
    </xf>
    <xf numFmtId="165" fontId="5" fillId="3" borderId="17" xfId="0" applyNumberFormat="1" applyFont="1" applyFill="1" applyBorder="1"/>
    <xf numFmtId="0" fontId="1" fillId="4" borderId="17" xfId="0" applyFont="1" applyFill="1" applyBorder="1" applyAlignment="1">
      <alignment horizontal="right" wrapText="1"/>
    </xf>
    <xf numFmtId="0" fontId="1" fillId="4" borderId="17" xfId="0" applyFont="1" applyFill="1" applyBorder="1" applyAlignment="1">
      <alignment wrapText="1"/>
    </xf>
    <xf numFmtId="165" fontId="1" fillId="4" borderId="17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5" fontId="1" fillId="4" borderId="17" xfId="0" applyNumberFormat="1" applyFont="1" applyFill="1" applyBorder="1" applyAlignment="1">
      <alignment wrapText="1"/>
    </xf>
    <xf numFmtId="165" fontId="2" fillId="3" borderId="17" xfId="0" applyNumberFormat="1" applyFont="1" applyFill="1" applyBorder="1" applyAlignment="1">
      <alignment wrapText="1"/>
    </xf>
    <xf numFmtId="166" fontId="2" fillId="3" borderId="17" xfId="0" applyNumberFormat="1" applyFont="1" applyFill="1" applyBorder="1" applyAlignment="1">
      <alignment wrapText="1"/>
    </xf>
    <xf numFmtId="166" fontId="2" fillId="3" borderId="17" xfId="0" applyNumberFormat="1" applyFont="1" applyFill="1" applyBorder="1" applyAlignment="1">
      <alignment wrapText="1"/>
    </xf>
    <xf numFmtId="0" fontId="2" fillId="3" borderId="17" xfId="0" applyNumberFormat="1" applyFont="1" applyFill="1" applyBorder="1" applyAlignment="1">
      <alignment wrapText="1"/>
    </xf>
    <xf numFmtId="0" fontId="2" fillId="3" borderId="17" xfId="0" applyFont="1" applyFill="1" applyBorder="1" applyAlignment="1">
      <alignment horizontal="center" wrapText="1"/>
    </xf>
    <xf numFmtId="165" fontId="2" fillId="3" borderId="17" xfId="0" applyNumberFormat="1" applyFont="1" applyFill="1" applyBorder="1" applyAlignment="1">
      <alignment horizontal="center" wrapText="1"/>
    </xf>
    <xf numFmtId="0" fontId="2" fillId="3" borderId="17" xfId="0" applyFont="1" applyFill="1" applyBorder="1" applyAlignment="1"/>
    <xf numFmtId="0" fontId="4" fillId="0" borderId="17" xfId="0" applyFont="1" applyFill="1" applyBorder="1" applyAlignment="1">
      <alignment horizontal="right"/>
    </xf>
    <xf numFmtId="165" fontId="1" fillId="3" borderId="17" xfId="0" applyNumberFormat="1" applyFont="1" applyFill="1" applyBorder="1"/>
    <xf numFmtId="0" fontId="1" fillId="0" borderId="17" xfId="0" applyFont="1" applyFill="1" applyBorder="1" applyAlignment="1">
      <alignment horizontal="right"/>
    </xf>
    <xf numFmtId="0" fontId="4" fillId="3" borderId="17" xfId="0" applyFont="1" applyFill="1" applyBorder="1"/>
    <xf numFmtId="165" fontId="4" fillId="3" borderId="17" xfId="0" applyNumberFormat="1" applyFont="1" applyFill="1" applyBorder="1"/>
    <xf numFmtId="1" fontId="2" fillId="3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165" fontId="1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165" fontId="1" fillId="3" borderId="17" xfId="0" applyNumberFormat="1" applyFont="1" applyFill="1" applyBorder="1" applyAlignment="1">
      <alignment wrapText="1"/>
    </xf>
    <xf numFmtId="165" fontId="2" fillId="3" borderId="17" xfId="0" applyNumberFormat="1" applyFont="1" applyFill="1" applyBorder="1" applyAlignment="1">
      <alignment wrapText="1"/>
    </xf>
    <xf numFmtId="10" fontId="1" fillId="4" borderId="17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165" fontId="2" fillId="3" borderId="17" xfId="0" applyNumberFormat="1" applyFont="1" applyFill="1" applyBorder="1" applyAlignment="1">
      <alignment wrapText="1"/>
    </xf>
    <xf numFmtId="1" fontId="2" fillId="3" borderId="17" xfId="0" applyNumberFormat="1" applyFont="1" applyFill="1" applyBorder="1" applyAlignment="1">
      <alignment wrapText="1"/>
    </xf>
    <xf numFmtId="0" fontId="2" fillId="3" borderId="22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center" wrapText="1"/>
    </xf>
    <xf numFmtId="0" fontId="2" fillId="3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/>
    <xf numFmtId="0" fontId="2" fillId="3" borderId="16" xfId="0" applyFont="1" applyFill="1" applyBorder="1" applyAlignment="1">
      <alignment horizontal="center" wrapText="1"/>
    </xf>
    <xf numFmtId="165" fontId="2" fillId="3" borderId="16" xfId="0" applyNumberFormat="1" applyFont="1" applyFill="1" applyBorder="1" applyAlignment="1">
      <alignment horizontal="center" wrapText="1"/>
    </xf>
    <xf numFmtId="0" fontId="2" fillId="3" borderId="16" xfId="0" applyFont="1" applyFill="1" applyBorder="1" applyAlignment="1"/>
    <xf numFmtId="165" fontId="2" fillId="3" borderId="29" xfId="0" applyNumberFormat="1" applyFont="1" applyFill="1" applyBorder="1" applyAlignment="1">
      <alignment horizontal="center" wrapText="1"/>
    </xf>
    <xf numFmtId="165" fontId="2" fillId="3" borderId="16" xfId="0" applyNumberFormat="1" applyFont="1" applyFill="1" applyBorder="1" applyAlignment="1">
      <alignment horizontal="center" wrapText="1"/>
    </xf>
    <xf numFmtId="0" fontId="2" fillId="3" borderId="16" xfId="0" applyFont="1" applyFill="1" applyBorder="1"/>
    <xf numFmtId="0" fontId="2" fillId="3" borderId="17" xfId="0" applyFont="1" applyFill="1" applyBorder="1"/>
    <xf numFmtId="1" fontId="2" fillId="3" borderId="22" xfId="0" applyNumberFormat="1" applyFont="1" applyFill="1" applyBorder="1" applyAlignment="1">
      <alignment horizontal="center" wrapText="1"/>
    </xf>
    <xf numFmtId="166" fontId="2" fillId="3" borderId="17" xfId="0" applyNumberFormat="1" applyFont="1" applyFill="1" applyBorder="1" applyAlignment="1">
      <alignment wrapText="1"/>
    </xf>
    <xf numFmtId="166" fontId="2" fillId="3" borderId="16" xfId="0" applyNumberFormat="1" applyFont="1" applyFill="1" applyBorder="1" applyAlignment="1">
      <alignment horizontal="center" wrapText="1"/>
    </xf>
    <xf numFmtId="165" fontId="2" fillId="3" borderId="17" xfId="0" applyNumberFormat="1" applyFont="1" applyFill="1" applyBorder="1" applyAlignment="1">
      <alignment horizontal="right" wrapText="1"/>
    </xf>
    <xf numFmtId="0" fontId="15" fillId="0" borderId="31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2" fillId="5" borderId="21" xfId="0" applyFont="1" applyFill="1" applyBorder="1" applyAlignment="1">
      <alignment horizontal="center" wrapText="1"/>
    </xf>
    <xf numFmtId="0" fontId="0" fillId="0" borderId="21" xfId="0" applyBorder="1" applyAlignment="1"/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2" fillId="5" borderId="9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4" borderId="11" xfId="0" applyFont="1" applyFill="1" applyBorder="1" applyAlignment="1">
      <alignment horizontal="right" wrapText="1"/>
    </xf>
    <xf numFmtId="0" fontId="0" fillId="0" borderId="12" xfId="0" applyBorder="1" applyAlignment="1"/>
    <xf numFmtId="8" fontId="2" fillId="2" borderId="2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0" fontId="0" fillId="5" borderId="0" xfId="0" applyFill="1" applyBorder="1" applyAlignment="1"/>
    <xf numFmtId="0" fontId="7" fillId="5" borderId="2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1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14" fillId="0" borderId="28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2" fillId="5" borderId="11" xfId="0" applyFont="1" applyFill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14" fillId="0" borderId="26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 wrapText="1"/>
    </xf>
    <xf numFmtId="0" fontId="14" fillId="5" borderId="14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14" fillId="5" borderId="0" xfId="0" applyFont="1" applyFill="1" applyBorder="1" applyAlignment="1">
      <alignment wrapText="1"/>
    </xf>
    <xf numFmtId="0" fontId="9" fillId="5" borderId="27" xfId="0" applyFont="1" applyFill="1" applyBorder="1" applyAlignment="1">
      <alignment horizontal="center" wrapText="1"/>
    </xf>
    <xf numFmtId="0" fontId="9" fillId="5" borderId="18" xfId="0" applyFont="1" applyFill="1" applyBorder="1" applyAlignment="1">
      <alignment horizontal="center" wrapText="1"/>
    </xf>
    <xf numFmtId="0" fontId="14" fillId="0" borderId="24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2" fillId="0" borderId="23" xfId="0" applyFont="1" applyBorder="1" applyAlignment="1"/>
    <xf numFmtId="0" fontId="0" fillId="0" borderId="30" xfId="0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88"/>
  <sheetViews>
    <sheetView workbookViewId="0">
      <selection activeCell="B30" sqref="B30"/>
    </sheetView>
  </sheetViews>
  <sheetFormatPr baseColWidth="10" defaultRowHeight="15"/>
  <cols>
    <col min="1" max="1" width="29.28515625" style="3" customWidth="1"/>
    <col min="2" max="2" width="11.85546875" style="3" bestFit="1" customWidth="1"/>
    <col min="3" max="3" width="28.5703125" style="3" customWidth="1"/>
    <col min="4" max="4" width="16.85546875" style="3" customWidth="1"/>
    <col min="5" max="16384" width="10.7109375" style="3"/>
  </cols>
  <sheetData>
    <row r="1" spans="1:4" ht="22" thickBot="1">
      <c r="A1" s="75" t="s">
        <v>162</v>
      </c>
      <c r="B1" s="75"/>
      <c r="C1" s="75"/>
      <c r="D1" s="75"/>
    </row>
    <row r="2" spans="1:4" ht="17" customHeight="1">
      <c r="A2" s="76" t="s">
        <v>164</v>
      </c>
      <c r="B2" s="76"/>
      <c r="C2" s="76"/>
      <c r="D2" s="76"/>
    </row>
    <row r="3" spans="1:4" ht="34" customHeight="1">
      <c r="A3" s="77" t="s">
        <v>167</v>
      </c>
      <c r="B3" s="78"/>
      <c r="C3" s="78"/>
      <c r="D3" s="79"/>
    </row>
    <row r="4" spans="1:4" ht="17" customHeight="1">
      <c r="A4" s="80" t="s">
        <v>150</v>
      </c>
      <c r="B4" s="81"/>
      <c r="C4" s="81"/>
      <c r="D4" s="82"/>
    </row>
    <row r="5" spans="1:4" ht="53" customHeight="1" thickBot="1">
      <c r="A5" s="87" t="s">
        <v>163</v>
      </c>
      <c r="B5" s="88"/>
      <c r="C5" s="88"/>
      <c r="D5" s="89"/>
    </row>
    <row r="6" spans="1:4" ht="17" thickBot="1">
      <c r="A6" s="90"/>
      <c r="B6" s="102"/>
      <c r="C6" s="102"/>
      <c r="D6" s="103"/>
    </row>
    <row r="7" spans="1:4" ht="31" customHeight="1" thickBot="1">
      <c r="A7" s="94" t="s">
        <v>175</v>
      </c>
      <c r="B7" s="95"/>
      <c r="C7" s="96">
        <v>0</v>
      </c>
      <c r="D7" s="97"/>
    </row>
    <row r="8" spans="1:4" ht="26" customHeight="1" thickBot="1">
      <c r="A8" s="92" t="s">
        <v>174</v>
      </c>
      <c r="B8" s="93"/>
      <c r="C8" s="98" t="s">
        <v>176</v>
      </c>
      <c r="D8" s="99"/>
    </row>
    <row r="9" spans="1:4" ht="16">
      <c r="A9" s="24" t="s">
        <v>113</v>
      </c>
      <c r="B9" s="25">
        <v>0.1</v>
      </c>
      <c r="C9" s="6" t="s">
        <v>111</v>
      </c>
      <c r="D9" s="13">
        <f>SUM(B31+B36+B41+B46+B51)</f>
        <v>200</v>
      </c>
    </row>
    <row r="10" spans="1:4" ht="16">
      <c r="A10" s="6" t="s">
        <v>115</v>
      </c>
      <c r="B10" s="7">
        <v>20</v>
      </c>
      <c r="C10" s="6" t="s">
        <v>112</v>
      </c>
      <c r="D10" s="13">
        <f>SUM(D28+D33+D38+D43+D48)</f>
        <v>30</v>
      </c>
    </row>
    <row r="11" spans="1:4">
      <c r="A11" s="8" t="s">
        <v>97</v>
      </c>
      <c r="B11" s="9">
        <v>10</v>
      </c>
      <c r="C11" s="45" t="s">
        <v>172</v>
      </c>
      <c r="D11" s="48">
        <f>SUM(B61+B67+B73+B79+B85+D85+D79+D73+D67+D61)</f>
        <v>0</v>
      </c>
    </row>
    <row r="12" spans="1:4" ht="16">
      <c r="A12" s="6" t="s">
        <v>98</v>
      </c>
      <c r="B12" s="10">
        <f>B11+(B11*B9)</f>
        <v>11</v>
      </c>
      <c r="C12" s="11" t="s">
        <v>114</v>
      </c>
      <c r="D12" s="11">
        <f>SUM(D9+D10)</f>
        <v>230</v>
      </c>
    </row>
    <row r="13" spans="1:4" ht="16">
      <c r="A13" s="11" t="s">
        <v>118</v>
      </c>
      <c r="B13" s="50">
        <f>C7/B12</f>
        <v>0</v>
      </c>
      <c r="C13" s="8" t="s">
        <v>173</v>
      </c>
      <c r="D13" s="49">
        <f>B26</f>
        <v>2200</v>
      </c>
    </row>
    <row r="14" spans="1:4" ht="16">
      <c r="A14" s="6" t="s">
        <v>120</v>
      </c>
      <c r="B14" s="12">
        <f>B13/B10</f>
        <v>0</v>
      </c>
      <c r="C14" s="8" t="s">
        <v>26</v>
      </c>
      <c r="D14" s="49">
        <f>D26</f>
        <v>495</v>
      </c>
    </row>
    <row r="15" spans="1:4" ht="16">
      <c r="A15" s="6" t="s">
        <v>28</v>
      </c>
      <c r="B15" s="13">
        <f>D9</f>
        <v>200</v>
      </c>
      <c r="C15" s="47" t="s">
        <v>170</v>
      </c>
      <c r="D15" s="46">
        <f>B56+D56</f>
        <v>0</v>
      </c>
    </row>
    <row r="16" spans="1:4" ht="16">
      <c r="A16" s="6" t="s">
        <v>27</v>
      </c>
      <c r="B16" s="13">
        <f>D10</f>
        <v>30</v>
      </c>
      <c r="C16" s="17" t="s">
        <v>177</v>
      </c>
      <c r="D16" s="18">
        <f>B26+D26</f>
        <v>2695</v>
      </c>
    </row>
    <row r="17" spans="1:4" ht="17" customHeight="1">
      <c r="A17" s="8" t="s">
        <v>171</v>
      </c>
      <c r="B17" s="48">
        <f>D11</f>
        <v>0</v>
      </c>
      <c r="C17" s="11" t="s">
        <v>119</v>
      </c>
      <c r="D17" s="19">
        <f>C7-D16</f>
        <v>-2695</v>
      </c>
    </row>
    <row r="18" spans="1:4" ht="17" thickBot="1">
      <c r="A18" s="11" t="s">
        <v>114</v>
      </c>
      <c r="B18" s="11">
        <f>SUM(B15:B17)</f>
        <v>230</v>
      </c>
    </row>
    <row r="19" spans="1:4" ht="17" customHeight="1" thickBot="1">
      <c r="A19" s="11" t="s">
        <v>116</v>
      </c>
      <c r="B19" s="14">
        <f>B13-B18</f>
        <v>-230</v>
      </c>
      <c r="C19" s="100" t="s">
        <v>180</v>
      </c>
      <c r="D19" s="101"/>
    </row>
    <row r="20" spans="1:4" ht="16">
      <c r="A20" s="6" t="s">
        <v>117</v>
      </c>
      <c r="B20" s="15">
        <f>B19/B12</f>
        <v>-20.90909090909091</v>
      </c>
      <c r="C20" s="22" t="s">
        <v>178</v>
      </c>
      <c r="D20" s="23">
        <v>0</v>
      </c>
    </row>
    <row r="21" spans="1:4" ht="16">
      <c r="A21" s="11" t="s">
        <v>119</v>
      </c>
      <c r="B21" s="16">
        <f>C7-(B18*B12)</f>
        <v>-2530</v>
      </c>
      <c r="C21" s="8" t="s">
        <v>179</v>
      </c>
      <c r="D21" s="20">
        <v>0.1</v>
      </c>
    </row>
    <row r="22" spans="1:4" ht="17" thickBot="1">
      <c r="A22" s="5"/>
      <c r="B22" s="5"/>
      <c r="C22" s="17" t="s">
        <v>181</v>
      </c>
      <c r="D22" s="21" t="e">
        <f>D17/(D20+(D20*D21))</f>
        <v>#DIV/0!</v>
      </c>
    </row>
    <row r="23" spans="1:4" customFormat="1" ht="16" thickBot="1"/>
    <row r="24" spans="1:4" ht="29" customHeight="1" thickBot="1">
      <c r="A24" s="90" t="s">
        <v>121</v>
      </c>
      <c r="B24" s="91"/>
      <c r="C24" s="90" t="s">
        <v>122</v>
      </c>
      <c r="D24" s="91"/>
    </row>
    <row r="25" spans="1:4" ht="57" customHeight="1">
      <c r="A25" s="85" t="s">
        <v>123</v>
      </c>
      <c r="B25" s="86"/>
      <c r="C25" s="85" t="s">
        <v>152</v>
      </c>
      <c r="D25" s="86"/>
    </row>
    <row r="26" spans="1:4" ht="31" customHeight="1">
      <c r="A26" s="26" t="s">
        <v>95</v>
      </c>
      <c r="B26" s="27">
        <f>SUM(B32+B37+B42+B47+B52)</f>
        <v>2200</v>
      </c>
      <c r="C26" s="26" t="s">
        <v>96</v>
      </c>
      <c r="D26" s="27">
        <f>SUM(D30+D35+D40+D45+D50)</f>
        <v>495</v>
      </c>
    </row>
    <row r="27" spans="1:4" ht="22" customHeight="1">
      <c r="A27" s="28" t="s">
        <v>100</v>
      </c>
      <c r="B27" s="29">
        <v>0.1</v>
      </c>
      <c r="C27" s="28" t="s">
        <v>99</v>
      </c>
      <c r="D27" s="29">
        <v>0.1</v>
      </c>
    </row>
    <row r="28" spans="1:4" ht="23" customHeight="1">
      <c r="A28" s="6" t="s">
        <v>29</v>
      </c>
      <c r="B28" s="7">
        <v>20</v>
      </c>
      <c r="C28" s="6" t="s">
        <v>153</v>
      </c>
      <c r="D28" s="7">
        <v>30</v>
      </c>
    </row>
    <row r="29" spans="1:4" ht="16">
      <c r="A29" s="6" t="s">
        <v>30</v>
      </c>
      <c r="B29" s="7">
        <v>10</v>
      </c>
      <c r="C29" s="8" t="s">
        <v>106</v>
      </c>
      <c r="D29" s="30">
        <v>15</v>
      </c>
    </row>
    <row r="30" spans="1:4" ht="16">
      <c r="A30" s="6" t="s">
        <v>104</v>
      </c>
      <c r="B30" s="30">
        <v>10</v>
      </c>
      <c r="C30" s="17" t="s">
        <v>86</v>
      </c>
      <c r="D30" s="32">
        <f>(D28*D29)+(D28*D29*D27)</f>
        <v>495</v>
      </c>
    </row>
    <row r="31" spans="1:4" ht="16">
      <c r="A31" s="11" t="s">
        <v>33</v>
      </c>
      <c r="B31" s="11">
        <f>B28*B29</f>
        <v>200</v>
      </c>
    </row>
    <row r="32" spans="1:4" ht="16">
      <c r="A32" s="11" t="s">
        <v>32</v>
      </c>
      <c r="B32" s="31">
        <f>(B31*B30)+(B31*B30*B27)</f>
        <v>2200</v>
      </c>
    </row>
    <row r="33" spans="1:4" ht="16">
      <c r="A33" s="6" t="s">
        <v>155</v>
      </c>
      <c r="B33" s="7">
        <v>0</v>
      </c>
      <c r="C33" s="6" t="s">
        <v>154</v>
      </c>
      <c r="D33" s="7">
        <v>0</v>
      </c>
    </row>
    <row r="34" spans="1:4" ht="16">
      <c r="A34" s="6" t="s">
        <v>91</v>
      </c>
      <c r="B34" s="7">
        <v>0</v>
      </c>
      <c r="C34" s="6" t="s">
        <v>107</v>
      </c>
      <c r="D34" s="30">
        <v>0</v>
      </c>
    </row>
    <row r="35" spans="1:4" ht="16">
      <c r="A35" s="6" t="s">
        <v>109</v>
      </c>
      <c r="B35" s="30">
        <v>0</v>
      </c>
      <c r="C35" s="11" t="s">
        <v>87</v>
      </c>
      <c r="D35" s="32">
        <f>(D33*D34)+(D33*D34*D27)</f>
        <v>0</v>
      </c>
    </row>
    <row r="36" spans="1:4" ht="16">
      <c r="A36" s="11" t="s">
        <v>31</v>
      </c>
      <c r="B36" s="11">
        <f>B33*B34</f>
        <v>0</v>
      </c>
    </row>
    <row r="37" spans="1:4" ht="16">
      <c r="A37" s="11" t="s">
        <v>185</v>
      </c>
      <c r="B37" s="31">
        <f>(B36*B35)+(B36*B35*B32)</f>
        <v>0</v>
      </c>
    </row>
    <row r="38" spans="1:4" ht="16">
      <c r="A38" s="6" t="s">
        <v>156</v>
      </c>
      <c r="B38" s="7">
        <v>0</v>
      </c>
      <c r="C38" s="6" t="s">
        <v>108</v>
      </c>
      <c r="D38" s="33">
        <v>0</v>
      </c>
    </row>
    <row r="39" spans="1:4" ht="16">
      <c r="A39" s="6" t="s">
        <v>92</v>
      </c>
      <c r="B39" s="7">
        <v>0</v>
      </c>
      <c r="C39" s="6" t="s">
        <v>189</v>
      </c>
      <c r="D39" s="30">
        <v>0</v>
      </c>
    </row>
    <row r="40" spans="1:4" ht="16">
      <c r="A40" s="6" t="s">
        <v>184</v>
      </c>
      <c r="B40" s="30">
        <v>0</v>
      </c>
      <c r="C40" s="17" t="s">
        <v>88</v>
      </c>
      <c r="D40" s="32">
        <f>(D38*D39)+(D38*D39*D27)</f>
        <v>0</v>
      </c>
    </row>
    <row r="41" spans="1:4" ht="16">
      <c r="A41" s="11" t="s">
        <v>157</v>
      </c>
      <c r="B41" s="11">
        <f>B38*B39</f>
        <v>0</v>
      </c>
    </row>
    <row r="42" spans="1:4" ht="16">
      <c r="A42" s="11" t="s">
        <v>186</v>
      </c>
      <c r="B42" s="74">
        <v>0</v>
      </c>
    </row>
    <row r="43" spans="1:4" ht="16">
      <c r="A43" s="6" t="s">
        <v>158</v>
      </c>
      <c r="B43" s="7">
        <v>0</v>
      </c>
      <c r="C43" s="6" t="s">
        <v>110</v>
      </c>
      <c r="D43" s="34">
        <v>0</v>
      </c>
    </row>
    <row r="44" spans="1:4" ht="16">
      <c r="A44" s="6" t="s">
        <v>93</v>
      </c>
      <c r="B44" s="7">
        <v>0</v>
      </c>
      <c r="C44" s="6" t="s">
        <v>103</v>
      </c>
      <c r="D44" s="35">
        <v>0</v>
      </c>
    </row>
    <row r="45" spans="1:4" ht="16">
      <c r="A45" s="6" t="s">
        <v>101</v>
      </c>
      <c r="B45" s="30">
        <v>0</v>
      </c>
      <c r="C45" s="11" t="s">
        <v>89</v>
      </c>
      <c r="D45" s="32">
        <f>(D43*D44)+(D43*D44*D27)</f>
        <v>0</v>
      </c>
    </row>
    <row r="46" spans="1:4" ht="16">
      <c r="A46" s="11" t="s">
        <v>159</v>
      </c>
      <c r="B46" s="11">
        <f>B43*B44</f>
        <v>0</v>
      </c>
    </row>
    <row r="47" spans="1:4" ht="16">
      <c r="A47" s="11" t="s">
        <v>187</v>
      </c>
      <c r="B47" s="74">
        <v>0</v>
      </c>
    </row>
    <row r="48" spans="1:4" ht="16">
      <c r="A48" s="6" t="s">
        <v>160</v>
      </c>
      <c r="B48" s="7">
        <v>0</v>
      </c>
      <c r="C48" s="6" t="s">
        <v>183</v>
      </c>
      <c r="D48" s="34">
        <v>0</v>
      </c>
    </row>
    <row r="49" spans="1:4" ht="16">
      <c r="A49" s="6" t="s">
        <v>94</v>
      </c>
      <c r="B49" s="7">
        <v>0</v>
      </c>
      <c r="C49" s="6" t="s">
        <v>105</v>
      </c>
      <c r="D49" s="35">
        <v>0</v>
      </c>
    </row>
    <row r="50" spans="1:4" ht="17" thickBot="1">
      <c r="A50" s="6" t="s">
        <v>102</v>
      </c>
      <c r="B50" s="30">
        <v>0</v>
      </c>
      <c r="C50" s="11" t="s">
        <v>90</v>
      </c>
      <c r="D50" s="32">
        <f>(D48*D49)+(D48*D49*D27)</f>
        <v>0</v>
      </c>
    </row>
    <row r="51" spans="1:4" ht="17" thickBot="1">
      <c r="A51" s="11" t="s">
        <v>161</v>
      </c>
      <c r="B51" s="11">
        <f>B48*B49</f>
        <v>0</v>
      </c>
      <c r="C51" s="2"/>
      <c r="D51" s="1"/>
    </row>
    <row r="52" spans="1:4" ht="16">
      <c r="A52" s="11" t="s">
        <v>188</v>
      </c>
      <c r="B52" s="74">
        <v>0</v>
      </c>
      <c r="C52" s="4"/>
      <c r="D52" s="4"/>
    </row>
    <row r="55" spans="1:4" ht="26" customHeight="1" thickBot="1">
      <c r="A55" s="83" t="s">
        <v>182</v>
      </c>
      <c r="B55" s="83"/>
      <c r="C55" s="84"/>
      <c r="D55" s="84"/>
    </row>
    <row r="56" spans="1:4" ht="26" customHeight="1">
      <c r="A56" s="64" t="s">
        <v>168</v>
      </c>
      <c r="B56" s="65">
        <f>SUM(B62+B68+B74+B80+B86)</f>
        <v>0</v>
      </c>
      <c r="C56" s="66" t="s">
        <v>169</v>
      </c>
      <c r="D56" s="67">
        <f>SUM(D62+D68+D74+D80+D86)</f>
        <v>0</v>
      </c>
    </row>
    <row r="57" spans="1:4" ht="36" customHeight="1">
      <c r="A57" s="42" t="s">
        <v>85</v>
      </c>
      <c r="B57" s="62" t="e">
        <f>SUM(B63+B69+B75+B81+B87)</f>
        <v>#DIV/0!</v>
      </c>
      <c r="C57" s="44" t="s">
        <v>83</v>
      </c>
      <c r="D57" s="60" t="e">
        <f>SUM(D63+D69+D75+D81+D87)</f>
        <v>#DIV/0!</v>
      </c>
    </row>
    <row r="58" spans="1:4" ht="26" customHeight="1">
      <c r="A58" s="42" t="s">
        <v>81</v>
      </c>
      <c r="B58" s="62" t="e">
        <f>SUM(B64+B70+B76+B82+B88)</f>
        <v>#DIV/0!</v>
      </c>
      <c r="C58" s="63"/>
      <c r="D58" s="61"/>
    </row>
    <row r="59" spans="1:4" ht="26" customHeight="1">
      <c r="A59" s="108" t="s">
        <v>44</v>
      </c>
      <c r="B59" s="109"/>
      <c r="C59" s="106" t="s">
        <v>50</v>
      </c>
      <c r="D59" s="107"/>
    </row>
    <row r="60" spans="1:4" ht="32">
      <c r="A60" s="6" t="s">
        <v>47</v>
      </c>
      <c r="B60" s="37">
        <v>0</v>
      </c>
      <c r="C60" s="6" t="s">
        <v>47</v>
      </c>
      <c r="D60" s="37">
        <v>0</v>
      </c>
    </row>
    <row r="61" spans="1:4" ht="16">
      <c r="A61" s="6" t="s">
        <v>46</v>
      </c>
      <c r="B61" s="34">
        <v>0</v>
      </c>
      <c r="C61" s="6" t="s">
        <v>46</v>
      </c>
      <c r="D61" s="34">
        <v>0</v>
      </c>
    </row>
    <row r="62" spans="1:4" ht="16">
      <c r="A62" s="11" t="s">
        <v>39</v>
      </c>
      <c r="B62" s="38">
        <f>B61*B60</f>
        <v>0</v>
      </c>
      <c r="C62" s="11" t="s">
        <v>39</v>
      </c>
      <c r="D62" s="38">
        <f>D61*D60</f>
        <v>0</v>
      </c>
    </row>
    <row r="63" spans="1:4" ht="32">
      <c r="A63" s="11" t="s">
        <v>40</v>
      </c>
      <c r="B63" s="41">
        <f>B62/(B32/B31)</f>
        <v>0</v>
      </c>
      <c r="C63" s="11" t="s">
        <v>40</v>
      </c>
      <c r="D63" s="41">
        <f>D62/(D30/D28)</f>
        <v>0</v>
      </c>
    </row>
    <row r="64" spans="1:4" ht="16">
      <c r="A64" s="11" t="s">
        <v>41</v>
      </c>
      <c r="B64" s="40">
        <f>B63/B28</f>
        <v>0</v>
      </c>
      <c r="C64"/>
      <c r="D64"/>
    </row>
    <row r="65" spans="1:4" ht="33" customHeight="1">
      <c r="A65" s="104" t="s">
        <v>43</v>
      </c>
      <c r="B65" s="105"/>
      <c r="C65" s="106" t="s">
        <v>51</v>
      </c>
      <c r="D65" s="107"/>
    </row>
    <row r="66" spans="1:4" ht="32">
      <c r="A66" s="6" t="s">
        <v>45</v>
      </c>
      <c r="B66" s="37">
        <v>0</v>
      </c>
      <c r="C66" s="6" t="s">
        <v>47</v>
      </c>
      <c r="D66" s="37">
        <v>0</v>
      </c>
    </row>
    <row r="67" spans="1:4" ht="16">
      <c r="A67" s="6" t="s">
        <v>42</v>
      </c>
      <c r="B67" s="34">
        <v>0</v>
      </c>
      <c r="C67" s="6" t="s">
        <v>46</v>
      </c>
      <c r="D67" s="34">
        <v>0</v>
      </c>
    </row>
    <row r="68" spans="1:4" ht="16">
      <c r="A68" s="11" t="s">
        <v>39</v>
      </c>
      <c r="B68" s="38">
        <f>B67*B66</f>
        <v>0</v>
      </c>
      <c r="C68" s="11" t="s">
        <v>39</v>
      </c>
      <c r="D68" s="38">
        <f>D67*D66</f>
        <v>0</v>
      </c>
    </row>
    <row r="69" spans="1:4" ht="32">
      <c r="A69" s="11" t="s">
        <v>40</v>
      </c>
      <c r="B69" s="39" t="e">
        <f>B68/(B37/B36)</f>
        <v>#DIV/0!</v>
      </c>
      <c r="C69" s="11" t="s">
        <v>40</v>
      </c>
      <c r="D69" s="41" t="e">
        <f>D68/(D35/D33)</f>
        <v>#DIV/0!</v>
      </c>
    </row>
    <row r="70" spans="1:4" ht="16">
      <c r="A70" s="11" t="s">
        <v>41</v>
      </c>
      <c r="B70" s="40" t="e">
        <f>B69/B33</f>
        <v>#DIV/0!</v>
      </c>
    </row>
    <row r="71" spans="1:4" ht="28" customHeight="1">
      <c r="A71" s="104" t="s">
        <v>48</v>
      </c>
      <c r="B71" s="105"/>
      <c r="C71" s="106" t="s">
        <v>52</v>
      </c>
      <c r="D71" s="107"/>
    </row>
    <row r="72" spans="1:4" ht="32">
      <c r="A72" s="6" t="s">
        <v>45</v>
      </c>
      <c r="B72" s="37">
        <v>0</v>
      </c>
      <c r="C72" s="6" t="s">
        <v>47</v>
      </c>
      <c r="D72" s="37">
        <v>0</v>
      </c>
    </row>
    <row r="73" spans="1:4" ht="16">
      <c r="A73" s="6" t="s">
        <v>42</v>
      </c>
      <c r="B73" s="34">
        <v>0</v>
      </c>
      <c r="C73" s="6" t="s">
        <v>46</v>
      </c>
      <c r="D73" s="34">
        <v>0</v>
      </c>
    </row>
    <row r="74" spans="1:4" ht="16">
      <c r="A74" s="11" t="s">
        <v>39</v>
      </c>
      <c r="B74" s="38">
        <f>B73*B72</f>
        <v>0</v>
      </c>
      <c r="C74" s="11" t="s">
        <v>39</v>
      </c>
      <c r="D74" s="38">
        <f>D73*D72</f>
        <v>0</v>
      </c>
    </row>
    <row r="75" spans="1:4" ht="32">
      <c r="A75" s="11" t="s">
        <v>40</v>
      </c>
      <c r="B75" s="39" t="e">
        <f>B74/(B42/B41)</f>
        <v>#DIV/0!</v>
      </c>
      <c r="C75" s="11" t="s">
        <v>40</v>
      </c>
      <c r="D75" s="41" t="e">
        <f>D74/(D40/D38)</f>
        <v>#DIV/0!</v>
      </c>
    </row>
    <row r="76" spans="1:4" ht="16">
      <c r="A76" s="11" t="s">
        <v>41</v>
      </c>
      <c r="B76" s="40" t="e">
        <f>B75/B38</f>
        <v>#DIV/0!</v>
      </c>
      <c r="C76"/>
      <c r="D76"/>
    </row>
    <row r="77" spans="1:4" ht="28" customHeight="1">
      <c r="A77" s="104" t="s">
        <v>49</v>
      </c>
      <c r="B77" s="105"/>
      <c r="C77" s="106" t="s">
        <v>53</v>
      </c>
      <c r="D77" s="107"/>
    </row>
    <row r="78" spans="1:4" ht="32">
      <c r="A78" s="6" t="s">
        <v>45</v>
      </c>
      <c r="B78" s="37">
        <v>0</v>
      </c>
      <c r="C78" s="6" t="s">
        <v>47</v>
      </c>
      <c r="D78" s="37">
        <v>0</v>
      </c>
    </row>
    <row r="79" spans="1:4" ht="16">
      <c r="A79" s="6" t="s">
        <v>42</v>
      </c>
      <c r="B79" s="34">
        <v>0</v>
      </c>
      <c r="C79" s="6" t="s">
        <v>46</v>
      </c>
      <c r="D79" s="34">
        <v>0</v>
      </c>
    </row>
    <row r="80" spans="1:4" ht="16">
      <c r="A80" s="11" t="s">
        <v>39</v>
      </c>
      <c r="B80" s="38">
        <f>B79*B78</f>
        <v>0</v>
      </c>
      <c r="C80" s="11" t="s">
        <v>39</v>
      </c>
      <c r="D80" s="38">
        <f>D79*D78</f>
        <v>0</v>
      </c>
    </row>
    <row r="81" spans="1:4" ht="32">
      <c r="A81" s="11" t="s">
        <v>40</v>
      </c>
      <c r="B81" s="39" t="e">
        <f>B80/(B47/B46)</f>
        <v>#DIV/0!</v>
      </c>
      <c r="C81" s="11" t="s">
        <v>40</v>
      </c>
      <c r="D81" s="41" t="e">
        <f>D80/(D45/D43)</f>
        <v>#DIV/0!</v>
      </c>
    </row>
    <row r="82" spans="1:4" ht="16">
      <c r="A82" s="11" t="s">
        <v>41</v>
      </c>
      <c r="B82" s="40" t="e">
        <f>B81/B44</f>
        <v>#DIV/0!</v>
      </c>
    </row>
    <row r="83" spans="1:4">
      <c r="A83" s="104" t="s">
        <v>49</v>
      </c>
      <c r="B83" s="105"/>
      <c r="C83" s="106" t="s">
        <v>54</v>
      </c>
      <c r="D83" s="107"/>
    </row>
    <row r="84" spans="1:4" ht="32">
      <c r="A84" s="6" t="s">
        <v>45</v>
      </c>
      <c r="B84" s="37">
        <v>0</v>
      </c>
      <c r="C84" s="6" t="s">
        <v>47</v>
      </c>
      <c r="D84" s="37">
        <v>0</v>
      </c>
    </row>
    <row r="85" spans="1:4" ht="16">
      <c r="A85" s="6" t="s">
        <v>42</v>
      </c>
      <c r="B85" s="34">
        <v>0</v>
      </c>
      <c r="C85" s="6" t="s">
        <v>46</v>
      </c>
      <c r="D85" s="34">
        <v>0</v>
      </c>
    </row>
    <row r="86" spans="1:4" ht="16">
      <c r="A86" s="11" t="s">
        <v>39</v>
      </c>
      <c r="B86" s="38">
        <f>B85*B84</f>
        <v>0</v>
      </c>
      <c r="C86" s="11" t="s">
        <v>39</v>
      </c>
      <c r="D86" s="38">
        <f>D85*D84</f>
        <v>0</v>
      </c>
    </row>
    <row r="87" spans="1:4" ht="32">
      <c r="A87" s="11" t="s">
        <v>40</v>
      </c>
      <c r="B87" s="41" t="e">
        <f>B86/(B52/B51)</f>
        <v>#DIV/0!</v>
      </c>
      <c r="C87" s="11" t="s">
        <v>40</v>
      </c>
      <c r="D87" s="41" t="e">
        <f>D86/(D50/D48)</f>
        <v>#DIV/0!</v>
      </c>
    </row>
    <row r="88" spans="1:4" ht="16">
      <c r="A88" s="11" t="s">
        <v>41</v>
      </c>
      <c r="B88" s="40" t="e">
        <f>B87/B48</f>
        <v>#DIV/0!</v>
      </c>
    </row>
  </sheetData>
  <sheetCalcPr fullCalcOnLoad="1"/>
  <mergeCells count="26">
    <mergeCell ref="A83:B83"/>
    <mergeCell ref="C59:D59"/>
    <mergeCell ref="C65:D65"/>
    <mergeCell ref="C71:D71"/>
    <mergeCell ref="C77:D77"/>
    <mergeCell ref="C83:D83"/>
    <mergeCell ref="A59:B59"/>
    <mergeCell ref="A65:B65"/>
    <mergeCell ref="A71:B71"/>
    <mergeCell ref="A77:B77"/>
    <mergeCell ref="A1:D1"/>
    <mergeCell ref="A2:D2"/>
    <mergeCell ref="A3:D3"/>
    <mergeCell ref="A4:D4"/>
    <mergeCell ref="A55:D55"/>
    <mergeCell ref="A25:B25"/>
    <mergeCell ref="C25:D25"/>
    <mergeCell ref="A5:D5"/>
    <mergeCell ref="A24:B24"/>
    <mergeCell ref="C24:D24"/>
    <mergeCell ref="A8:B8"/>
    <mergeCell ref="A7:B7"/>
    <mergeCell ref="C7:D7"/>
    <mergeCell ref="C8:D8"/>
    <mergeCell ref="C19:D19"/>
    <mergeCell ref="A6:D6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88"/>
  <sheetViews>
    <sheetView tabSelected="1" topLeftCell="A27" workbookViewId="0">
      <selection activeCell="B63" sqref="B63"/>
    </sheetView>
  </sheetViews>
  <sheetFormatPr baseColWidth="10" defaultRowHeight="16"/>
  <cols>
    <col min="1" max="1" width="30.5703125" style="36" customWidth="1"/>
    <col min="2" max="2" width="11.42578125" style="36" customWidth="1"/>
    <col min="3" max="3" width="26.5703125" style="36" customWidth="1"/>
    <col min="4" max="4" width="13.42578125" style="36" customWidth="1"/>
    <col min="5" max="16384" width="10.7109375" style="36"/>
  </cols>
  <sheetData>
    <row r="1" spans="1:4" ht="22" thickBot="1">
      <c r="A1" s="75" t="s">
        <v>165</v>
      </c>
      <c r="B1" s="75"/>
      <c r="C1" s="75"/>
      <c r="D1" s="75"/>
    </row>
    <row r="2" spans="1:4" ht="17">
      <c r="A2" s="110" t="s">
        <v>166</v>
      </c>
      <c r="B2" s="110"/>
      <c r="C2" s="110"/>
      <c r="D2" s="110"/>
    </row>
    <row r="3" spans="1:4" ht="43" customHeight="1">
      <c r="A3" s="77" t="s">
        <v>149</v>
      </c>
      <c r="B3" s="78"/>
      <c r="C3" s="78"/>
      <c r="D3" s="111"/>
    </row>
    <row r="4" spans="1:4" ht="24" customHeight="1">
      <c r="A4" s="80" t="s">
        <v>151</v>
      </c>
      <c r="B4" s="81"/>
      <c r="C4" s="81"/>
      <c r="D4" s="112"/>
    </row>
    <row r="5" spans="1:4" ht="37" customHeight="1">
      <c r="A5" s="115" t="s">
        <v>148</v>
      </c>
      <c r="B5" s="115"/>
      <c r="C5" s="115"/>
      <c r="D5" s="115"/>
    </row>
    <row r="6" spans="1:4" ht="18" customHeight="1" thickBot="1">
      <c r="A6" s="116"/>
      <c r="B6" s="117"/>
      <c r="C6" s="117"/>
      <c r="D6" s="118"/>
    </row>
    <row r="7" spans="1:4" ht="29" customHeight="1" thickBot="1">
      <c r="A7" s="94" t="s">
        <v>0</v>
      </c>
      <c r="B7" s="119"/>
      <c r="C7" s="96">
        <v>20000</v>
      </c>
      <c r="D7" s="120"/>
    </row>
    <row r="8" spans="1:4" ht="33" customHeight="1" thickBot="1">
      <c r="A8" s="121" t="s">
        <v>34</v>
      </c>
      <c r="B8" s="122"/>
      <c r="C8" s="123" t="s">
        <v>35</v>
      </c>
      <c r="D8" s="124"/>
    </row>
    <row r="9" spans="1:4">
      <c r="A9" s="24" t="s">
        <v>113</v>
      </c>
      <c r="B9" s="25">
        <v>0.1</v>
      </c>
      <c r="C9" s="6" t="s">
        <v>111</v>
      </c>
      <c r="D9" s="13">
        <f>SUM(B31+B36+B41+B46+B51)</f>
        <v>1858</v>
      </c>
    </row>
    <row r="10" spans="1:4">
      <c r="A10" s="6" t="s">
        <v>115</v>
      </c>
      <c r="B10" s="7">
        <v>40</v>
      </c>
      <c r="C10" s="6" t="s">
        <v>112</v>
      </c>
      <c r="D10" s="13">
        <f>SUM(D29+D34+D39+D44+D49)</f>
        <v>153</v>
      </c>
    </row>
    <row r="11" spans="1:4">
      <c r="A11" s="6" t="s">
        <v>1</v>
      </c>
      <c r="B11" s="35">
        <v>10</v>
      </c>
      <c r="C11" s="51" t="s">
        <v>2</v>
      </c>
      <c r="D11" s="53">
        <f>SUM(B61+B67+B73+B79+B85+D85+D79+D73+D67+D61)</f>
        <v>70</v>
      </c>
    </row>
    <row r="12" spans="1:4">
      <c r="A12" s="6" t="s">
        <v>3</v>
      </c>
      <c r="B12" s="10">
        <f>B11+(B11*B9)</f>
        <v>11</v>
      </c>
      <c r="C12" s="11" t="s">
        <v>114</v>
      </c>
      <c r="D12" s="11">
        <f>SUM(D9+D10)</f>
        <v>2011</v>
      </c>
    </row>
    <row r="13" spans="1:4">
      <c r="A13" s="11" t="s">
        <v>118</v>
      </c>
      <c r="B13" s="50">
        <f>C7/B12</f>
        <v>1818.1818181818182</v>
      </c>
      <c r="C13" s="6" t="s">
        <v>36</v>
      </c>
      <c r="D13" s="54">
        <f>B26</f>
        <v>20966</v>
      </c>
    </row>
    <row r="14" spans="1:4">
      <c r="A14" s="11" t="s">
        <v>59</v>
      </c>
      <c r="B14" s="12">
        <f>B13/B10</f>
        <v>45.454545454545453</v>
      </c>
      <c r="C14" s="6" t="s">
        <v>4</v>
      </c>
      <c r="D14" s="54">
        <f>D26</f>
        <v>1958</v>
      </c>
    </row>
    <row r="15" spans="1:4">
      <c r="A15" s="6" t="s">
        <v>5</v>
      </c>
      <c r="B15" s="13">
        <f>D9</f>
        <v>1858</v>
      </c>
      <c r="C15" s="51" t="s">
        <v>6</v>
      </c>
      <c r="D15" s="52">
        <f>B56+D56</f>
        <v>1529</v>
      </c>
    </row>
    <row r="16" spans="1:4">
      <c r="A16" s="6" t="s">
        <v>7</v>
      </c>
      <c r="B16" s="13">
        <f>D10</f>
        <v>153</v>
      </c>
      <c r="C16" s="11" t="s">
        <v>8</v>
      </c>
      <c r="D16" s="55">
        <f>B26+D26</f>
        <v>22924</v>
      </c>
    </row>
    <row r="17" spans="1:4">
      <c r="A17" s="6" t="s">
        <v>9</v>
      </c>
      <c r="B17" s="53">
        <f>D11</f>
        <v>70</v>
      </c>
      <c r="C17" s="11" t="s">
        <v>119</v>
      </c>
      <c r="D17" s="19">
        <f>C7-D16</f>
        <v>-2924</v>
      </c>
    </row>
    <row r="18" spans="1:4" ht="17" thickBot="1">
      <c r="A18" s="11" t="s">
        <v>114</v>
      </c>
      <c r="B18" s="11">
        <f>SUM(B15:B17)</f>
        <v>2081</v>
      </c>
    </row>
    <row r="19" spans="1:4" ht="17" thickBot="1">
      <c r="A19" s="11" t="s">
        <v>116</v>
      </c>
      <c r="B19" s="14">
        <f>B13-B18</f>
        <v>-262.81818181818176</v>
      </c>
      <c r="C19" s="125" t="s">
        <v>10</v>
      </c>
      <c r="D19" s="126"/>
    </row>
    <row r="20" spans="1:4">
      <c r="A20" s="6" t="s">
        <v>117</v>
      </c>
      <c r="B20" s="15">
        <f>B19/B12/B10</f>
        <v>-0.5973140495867767</v>
      </c>
      <c r="C20" s="22" t="s">
        <v>11</v>
      </c>
      <c r="D20" s="23">
        <v>10</v>
      </c>
    </row>
    <row r="21" spans="1:4">
      <c r="A21" s="11" t="s">
        <v>119</v>
      </c>
      <c r="B21" s="16">
        <f>C7-(B18*B12)</f>
        <v>-2891</v>
      </c>
      <c r="C21" s="6" t="s">
        <v>37</v>
      </c>
      <c r="D21" s="56">
        <v>0.1</v>
      </c>
    </row>
    <row r="22" spans="1:4" ht="17" thickBot="1">
      <c r="A22" s="5"/>
      <c r="B22" s="5"/>
      <c r="C22" s="11" t="s">
        <v>38</v>
      </c>
      <c r="D22" s="59">
        <f>D17/(D20+(D20*D21))</f>
        <v>-265.81818181818181</v>
      </c>
    </row>
    <row r="23" spans="1:4" ht="17" thickBot="1">
      <c r="A23" s="57"/>
      <c r="B23" s="57"/>
      <c r="C23" s="57"/>
      <c r="D23" s="57"/>
    </row>
    <row r="24" spans="1:4" ht="27" customHeight="1" thickBot="1">
      <c r="A24" s="90" t="s">
        <v>121</v>
      </c>
      <c r="B24" s="91"/>
      <c r="C24" s="90" t="s">
        <v>122</v>
      </c>
      <c r="D24" s="91"/>
    </row>
    <row r="25" spans="1:4" ht="52" customHeight="1">
      <c r="A25" s="85" t="s">
        <v>123</v>
      </c>
      <c r="B25" s="86"/>
      <c r="C25" s="85" t="s">
        <v>152</v>
      </c>
      <c r="D25" s="86"/>
    </row>
    <row r="26" spans="1:4" ht="27" customHeight="1">
      <c r="A26" s="26" t="s">
        <v>12</v>
      </c>
      <c r="B26" s="27">
        <f>SUM(B32+B37+B42+B47+B52)</f>
        <v>20966</v>
      </c>
      <c r="C26" s="26" t="s">
        <v>13</v>
      </c>
      <c r="D26" s="27">
        <f>SUM(D32+D37+D42+D47+D52)</f>
        <v>1958</v>
      </c>
    </row>
    <row r="27" spans="1:4" ht="24" customHeight="1">
      <c r="A27" s="28" t="s">
        <v>14</v>
      </c>
      <c r="B27" s="29">
        <v>0.1</v>
      </c>
      <c r="C27" s="28" t="s">
        <v>15</v>
      </c>
      <c r="D27" s="29">
        <v>0.1</v>
      </c>
    </row>
    <row r="28" spans="1:4">
      <c r="A28" s="6" t="s">
        <v>60</v>
      </c>
      <c r="B28" s="7">
        <v>20</v>
      </c>
    </row>
    <row r="29" spans="1:4" ht="32">
      <c r="A29" s="6" t="s">
        <v>16</v>
      </c>
      <c r="B29" s="7">
        <v>60</v>
      </c>
      <c r="C29" s="6" t="s">
        <v>153</v>
      </c>
      <c r="D29" s="7">
        <v>20</v>
      </c>
    </row>
    <row r="30" spans="1:4">
      <c r="A30" s="6" t="s">
        <v>17</v>
      </c>
      <c r="B30" s="30">
        <v>10</v>
      </c>
      <c r="C30" s="6" t="s">
        <v>106</v>
      </c>
      <c r="D30" s="30">
        <v>15</v>
      </c>
    </row>
    <row r="31" spans="1:4">
      <c r="A31" s="11" t="s">
        <v>19</v>
      </c>
      <c r="B31" s="11">
        <f>B28*B29</f>
        <v>1200</v>
      </c>
    </row>
    <row r="32" spans="1:4">
      <c r="A32" s="11" t="s">
        <v>20</v>
      </c>
      <c r="B32" s="31">
        <f>(B31*B30)+(B31*B30*B27)</f>
        <v>13200</v>
      </c>
      <c r="C32" s="11" t="s">
        <v>18</v>
      </c>
      <c r="D32" s="58">
        <f>(D29*D30)+(D29*D30*D27)</f>
        <v>330</v>
      </c>
    </row>
    <row r="33" spans="1:4">
      <c r="A33" s="6" t="s">
        <v>61</v>
      </c>
      <c r="B33" s="7">
        <v>8</v>
      </c>
    </row>
    <row r="34" spans="1:4">
      <c r="A34" s="6" t="s">
        <v>23</v>
      </c>
      <c r="B34" s="7">
        <v>8</v>
      </c>
      <c r="C34" s="6" t="s">
        <v>65</v>
      </c>
      <c r="D34" s="7">
        <v>40</v>
      </c>
    </row>
    <row r="35" spans="1:4">
      <c r="A35" s="6" t="s">
        <v>24</v>
      </c>
      <c r="B35" s="30">
        <v>10</v>
      </c>
      <c r="C35" s="6" t="s">
        <v>21</v>
      </c>
      <c r="D35" s="30">
        <v>10</v>
      </c>
    </row>
    <row r="36" spans="1:4">
      <c r="A36" s="11" t="s">
        <v>124</v>
      </c>
      <c r="B36" s="11">
        <f>B33*B34</f>
        <v>64</v>
      </c>
    </row>
    <row r="37" spans="1:4">
      <c r="A37" s="11" t="s">
        <v>126</v>
      </c>
      <c r="B37" s="31">
        <f>(B36*B35)+(B36*B35*B27)</f>
        <v>704</v>
      </c>
      <c r="C37" s="11" t="s">
        <v>22</v>
      </c>
      <c r="D37" s="58">
        <f>(D34*D35)+(D34*D35*D27)</f>
        <v>440</v>
      </c>
    </row>
    <row r="38" spans="1:4">
      <c r="A38" s="6" t="s">
        <v>62</v>
      </c>
      <c r="B38" s="7">
        <v>19</v>
      </c>
    </row>
    <row r="39" spans="1:4">
      <c r="A39" s="6" t="s">
        <v>128</v>
      </c>
      <c r="B39" s="7">
        <v>6</v>
      </c>
      <c r="C39" s="6" t="s">
        <v>66</v>
      </c>
      <c r="D39" s="33">
        <v>50</v>
      </c>
    </row>
    <row r="40" spans="1:4">
      <c r="A40" s="6" t="s">
        <v>130</v>
      </c>
      <c r="B40" s="30">
        <v>10</v>
      </c>
      <c r="C40" s="6" t="s">
        <v>25</v>
      </c>
      <c r="D40" s="30">
        <v>12</v>
      </c>
    </row>
    <row r="41" spans="1:4">
      <c r="A41" s="11" t="s">
        <v>157</v>
      </c>
      <c r="B41" s="11">
        <f>B38*B39</f>
        <v>114</v>
      </c>
    </row>
    <row r="42" spans="1:4">
      <c r="A42" s="11" t="s">
        <v>132</v>
      </c>
      <c r="B42" s="31">
        <f>(B41*B40)+(B41*B40*B27)</f>
        <v>1254</v>
      </c>
      <c r="C42" s="11" t="s">
        <v>125</v>
      </c>
      <c r="D42" s="58">
        <f>(D39*D40)+(D39*D40*D27)</f>
        <v>660</v>
      </c>
    </row>
    <row r="43" spans="1:4">
      <c r="A43" s="6" t="s">
        <v>63</v>
      </c>
      <c r="B43" s="7">
        <v>20</v>
      </c>
    </row>
    <row r="44" spans="1:4">
      <c r="A44" s="6" t="s">
        <v>134</v>
      </c>
      <c r="B44" s="7">
        <v>12</v>
      </c>
      <c r="C44" s="6" t="s">
        <v>67</v>
      </c>
      <c r="D44" s="34">
        <v>25</v>
      </c>
    </row>
    <row r="45" spans="1:4">
      <c r="A45" s="6" t="s">
        <v>135</v>
      </c>
      <c r="B45" s="30">
        <v>12</v>
      </c>
      <c r="C45" s="6" t="s">
        <v>127</v>
      </c>
      <c r="D45" s="35">
        <v>12</v>
      </c>
    </row>
    <row r="46" spans="1:4">
      <c r="A46" s="11" t="s">
        <v>159</v>
      </c>
      <c r="B46" s="11">
        <f>B43*B44</f>
        <v>240</v>
      </c>
    </row>
    <row r="47" spans="1:4">
      <c r="A47" s="11" t="s">
        <v>136</v>
      </c>
      <c r="B47" s="31">
        <f>(B46*B45)+(B46*B45*B27)</f>
        <v>3168</v>
      </c>
      <c r="C47" s="11" t="s">
        <v>129</v>
      </c>
      <c r="D47" s="58">
        <f>(D44*D45)+(D44*D45*D27)</f>
        <v>330</v>
      </c>
    </row>
    <row r="48" spans="1:4">
      <c r="A48" s="6" t="s">
        <v>64</v>
      </c>
      <c r="B48" s="7">
        <v>12</v>
      </c>
    </row>
    <row r="49" spans="1:4" ht="32">
      <c r="A49" s="6" t="s">
        <v>137</v>
      </c>
      <c r="B49" s="7">
        <v>20</v>
      </c>
      <c r="C49" s="6" t="s">
        <v>68</v>
      </c>
      <c r="D49" s="34">
        <v>18</v>
      </c>
    </row>
    <row r="50" spans="1:4">
      <c r="A50" s="6" t="s">
        <v>138</v>
      </c>
      <c r="B50" s="30">
        <v>10</v>
      </c>
      <c r="C50" s="6" t="s">
        <v>131</v>
      </c>
      <c r="D50" s="35">
        <v>10</v>
      </c>
    </row>
    <row r="51" spans="1:4">
      <c r="A51" s="11" t="s">
        <v>161</v>
      </c>
      <c r="B51" s="11">
        <f>B48*B49</f>
        <v>240</v>
      </c>
    </row>
    <row r="52" spans="1:4">
      <c r="A52" s="11" t="s">
        <v>139</v>
      </c>
      <c r="B52" s="31">
        <f>(B51*B50)+(B51*B50*B27)</f>
        <v>2640</v>
      </c>
      <c r="C52" s="11" t="s">
        <v>133</v>
      </c>
      <c r="D52" s="58">
        <f>(D49*D50)+(D49*D50*D27)</f>
        <v>198</v>
      </c>
    </row>
    <row r="55" spans="1:4" ht="30" customHeight="1">
      <c r="A55" s="113" t="s">
        <v>140</v>
      </c>
      <c r="B55" s="113"/>
      <c r="C55" s="114"/>
      <c r="D55" s="114"/>
    </row>
    <row r="56" spans="1:4" ht="21" customHeight="1">
      <c r="A56" s="64" t="s">
        <v>55</v>
      </c>
      <c r="B56" s="68">
        <f>SUM(B62+B68+B74+B80+B86)</f>
        <v>1233</v>
      </c>
      <c r="C56" s="69" t="s">
        <v>56</v>
      </c>
      <c r="D56" s="43">
        <f>SUM(D62+D68+D74+D80+D86)</f>
        <v>296</v>
      </c>
    </row>
    <row r="57" spans="1:4" ht="23" customHeight="1">
      <c r="A57" s="42" t="s">
        <v>84</v>
      </c>
      <c r="B57" s="73">
        <f>SUM(B63+B69+B75+B81+B87)</f>
        <v>107.54545454545455</v>
      </c>
      <c r="C57" s="70" t="s">
        <v>82</v>
      </c>
      <c r="D57" s="71">
        <f>SUM(D63+D69+D75+D81+D87)</f>
        <v>23.515151515151516</v>
      </c>
    </row>
    <row r="58" spans="1:4" ht="29" customHeight="1">
      <c r="A58" s="42" t="s">
        <v>80</v>
      </c>
      <c r="B58" s="73">
        <f>SUM(B64+B70+B76+B82+B88)</f>
        <v>6.8060207336523133</v>
      </c>
      <c r="C58" s="129"/>
      <c r="D58" s="130"/>
    </row>
    <row r="59" spans="1:4" ht="26" customHeight="1">
      <c r="A59" s="108" t="s">
        <v>70</v>
      </c>
      <c r="B59" s="128"/>
      <c r="C59" s="108" t="s">
        <v>75</v>
      </c>
      <c r="D59" s="128"/>
    </row>
    <row r="60" spans="1:4" ht="32">
      <c r="A60" s="6" t="s">
        <v>69</v>
      </c>
      <c r="B60" s="37">
        <v>25</v>
      </c>
      <c r="C60" s="6" t="s">
        <v>145</v>
      </c>
      <c r="D60" s="37">
        <v>0</v>
      </c>
    </row>
    <row r="61" spans="1:4">
      <c r="A61" s="6" t="s">
        <v>141</v>
      </c>
      <c r="B61" s="34">
        <v>30</v>
      </c>
      <c r="C61" s="6" t="s">
        <v>141</v>
      </c>
      <c r="D61" s="34">
        <v>0</v>
      </c>
    </row>
    <row r="62" spans="1:4">
      <c r="A62" s="11" t="s">
        <v>142</v>
      </c>
      <c r="B62" s="38">
        <f>B61*B60</f>
        <v>750</v>
      </c>
      <c r="C62" s="11" t="s">
        <v>142</v>
      </c>
      <c r="D62" s="38">
        <f>D61*D60</f>
        <v>0</v>
      </c>
    </row>
    <row r="63" spans="1:4" ht="32">
      <c r="A63" s="11" t="s">
        <v>143</v>
      </c>
      <c r="B63" s="39">
        <f>B62/(B32/B31)</f>
        <v>68.181818181818187</v>
      </c>
      <c r="C63" s="11" t="s">
        <v>143</v>
      </c>
      <c r="D63" s="39">
        <f>D62/D30/D29</f>
        <v>0</v>
      </c>
    </row>
    <row r="64" spans="1:4">
      <c r="A64" s="11" t="s">
        <v>147</v>
      </c>
      <c r="B64" s="40">
        <f>B63/B28</f>
        <v>3.4090909090909092</v>
      </c>
      <c r="C64" s="57"/>
      <c r="D64" s="57"/>
    </row>
    <row r="65" spans="1:4" ht="30" customHeight="1">
      <c r="A65" s="104" t="s">
        <v>71</v>
      </c>
      <c r="B65" s="127"/>
      <c r="C65" s="108" t="s">
        <v>76</v>
      </c>
      <c r="D65" s="128"/>
    </row>
    <row r="66" spans="1:4">
      <c r="A66" s="6" t="s">
        <v>144</v>
      </c>
      <c r="B66" s="37">
        <v>25</v>
      </c>
      <c r="C66" s="6" t="s">
        <v>144</v>
      </c>
      <c r="D66" s="37">
        <v>12</v>
      </c>
    </row>
    <row r="67" spans="1:4">
      <c r="A67" s="6" t="s">
        <v>46</v>
      </c>
      <c r="B67" s="34">
        <v>3</v>
      </c>
      <c r="C67" s="6" t="s">
        <v>57</v>
      </c>
      <c r="D67" s="34">
        <v>4</v>
      </c>
    </row>
    <row r="68" spans="1:4">
      <c r="A68" s="11" t="s">
        <v>58</v>
      </c>
      <c r="B68" s="38">
        <f>B67*B66</f>
        <v>75</v>
      </c>
      <c r="C68" s="11" t="s">
        <v>58</v>
      </c>
      <c r="D68" s="38">
        <f>D67*D66</f>
        <v>48</v>
      </c>
    </row>
    <row r="69" spans="1:4" ht="32">
      <c r="A69" s="11" t="s">
        <v>143</v>
      </c>
      <c r="B69" s="39">
        <f>B68/(B37/B36)</f>
        <v>6.8181818181818183</v>
      </c>
      <c r="C69" s="11" t="s">
        <v>143</v>
      </c>
      <c r="D69" s="39">
        <f>D68/(D37/D34)</f>
        <v>4.3636363636363633</v>
      </c>
    </row>
    <row r="70" spans="1:4">
      <c r="A70" s="11" t="s">
        <v>147</v>
      </c>
      <c r="B70" s="40">
        <f>B69/B33</f>
        <v>0.85227272727272729</v>
      </c>
    </row>
    <row r="71" spans="1:4" ht="26" customHeight="1">
      <c r="A71" s="104" t="s">
        <v>72</v>
      </c>
      <c r="B71" s="127"/>
      <c r="C71" s="108" t="s">
        <v>77</v>
      </c>
      <c r="D71" s="128"/>
    </row>
    <row r="72" spans="1:4">
      <c r="A72" s="6" t="s">
        <v>146</v>
      </c>
      <c r="B72" s="37">
        <v>12</v>
      </c>
      <c r="C72" s="6" t="s">
        <v>144</v>
      </c>
      <c r="D72" s="37">
        <v>25</v>
      </c>
    </row>
    <row r="73" spans="1:4">
      <c r="A73" s="6" t="s">
        <v>46</v>
      </c>
      <c r="B73" s="34">
        <v>5</v>
      </c>
      <c r="C73" s="6" t="s">
        <v>57</v>
      </c>
      <c r="D73" s="34">
        <v>8</v>
      </c>
    </row>
    <row r="74" spans="1:4">
      <c r="A74" s="11" t="s">
        <v>58</v>
      </c>
      <c r="B74" s="38">
        <f>B73*B72</f>
        <v>60</v>
      </c>
      <c r="C74" s="11" t="s">
        <v>58</v>
      </c>
      <c r="D74" s="38">
        <f>D73*D72</f>
        <v>200</v>
      </c>
    </row>
    <row r="75" spans="1:4" ht="32">
      <c r="A75" s="11" t="s">
        <v>143</v>
      </c>
      <c r="B75" s="39">
        <f>B74/(B42/B41)</f>
        <v>5.4545454545454541</v>
      </c>
      <c r="C75" s="11" t="s">
        <v>143</v>
      </c>
      <c r="D75" s="39">
        <f>D74/(D42/D39)</f>
        <v>15.151515151515152</v>
      </c>
    </row>
    <row r="76" spans="1:4">
      <c r="A76" s="11" t="s">
        <v>147</v>
      </c>
      <c r="B76" s="40">
        <f>B75/B38</f>
        <v>0.28708133971291866</v>
      </c>
      <c r="C76" s="57"/>
      <c r="D76" s="57"/>
    </row>
    <row r="77" spans="1:4" ht="33" customHeight="1">
      <c r="A77" s="104" t="s">
        <v>73</v>
      </c>
      <c r="B77" s="127"/>
      <c r="C77" s="108" t="s">
        <v>78</v>
      </c>
      <c r="D77" s="128"/>
    </row>
    <row r="78" spans="1:4">
      <c r="A78" s="6" t="s">
        <v>146</v>
      </c>
      <c r="B78" s="37">
        <v>25</v>
      </c>
      <c r="C78" s="6" t="s">
        <v>144</v>
      </c>
      <c r="D78" s="37">
        <v>12</v>
      </c>
    </row>
    <row r="79" spans="1:4">
      <c r="A79" s="6" t="s">
        <v>46</v>
      </c>
      <c r="B79" s="34">
        <v>12</v>
      </c>
      <c r="C79" s="6" t="s">
        <v>57</v>
      </c>
      <c r="D79" s="34">
        <v>2</v>
      </c>
    </row>
    <row r="80" spans="1:4">
      <c r="A80" s="11" t="s">
        <v>58</v>
      </c>
      <c r="B80" s="38">
        <f>B79*B78</f>
        <v>300</v>
      </c>
      <c r="C80" s="11" t="s">
        <v>58</v>
      </c>
      <c r="D80" s="38">
        <f>D79*D78</f>
        <v>24</v>
      </c>
    </row>
    <row r="81" spans="1:4" ht="32">
      <c r="A81" s="11" t="s">
        <v>143</v>
      </c>
      <c r="B81" s="39">
        <f>B80/(B47/B46)</f>
        <v>22.72727272727273</v>
      </c>
      <c r="C81" s="11" t="s">
        <v>143</v>
      </c>
      <c r="D81" s="39">
        <f>D80/(D47/D44)</f>
        <v>1.8181818181818183</v>
      </c>
    </row>
    <row r="82" spans="1:4">
      <c r="A82" s="11" t="s">
        <v>147</v>
      </c>
      <c r="B82" s="40">
        <f>B81/B44</f>
        <v>1.8939393939393943</v>
      </c>
    </row>
    <row r="83" spans="1:4" ht="26" customHeight="1">
      <c r="A83" s="104" t="s">
        <v>74</v>
      </c>
      <c r="B83" s="127"/>
      <c r="C83" s="108" t="s">
        <v>79</v>
      </c>
      <c r="D83" s="128"/>
    </row>
    <row r="84" spans="1:4">
      <c r="A84" s="6" t="s">
        <v>146</v>
      </c>
      <c r="B84" s="37">
        <v>12</v>
      </c>
      <c r="C84" s="6" t="s">
        <v>144</v>
      </c>
      <c r="D84" s="37">
        <v>12</v>
      </c>
    </row>
    <row r="85" spans="1:4">
      <c r="A85" s="6" t="s">
        <v>46</v>
      </c>
      <c r="B85" s="34">
        <v>4</v>
      </c>
      <c r="C85" s="6" t="s">
        <v>57</v>
      </c>
      <c r="D85" s="34">
        <v>2</v>
      </c>
    </row>
    <row r="86" spans="1:4">
      <c r="A86" s="11" t="s">
        <v>58</v>
      </c>
      <c r="B86" s="38">
        <f>B85*B84</f>
        <v>48</v>
      </c>
      <c r="C86" s="11" t="s">
        <v>58</v>
      </c>
      <c r="D86" s="38">
        <f>D85*D84</f>
        <v>24</v>
      </c>
    </row>
    <row r="87" spans="1:4" ht="32">
      <c r="A87" s="11" t="s">
        <v>143</v>
      </c>
      <c r="B87" s="39">
        <f>B86/(B52/B51)</f>
        <v>4.3636363636363633</v>
      </c>
      <c r="C87" s="11" t="s">
        <v>143</v>
      </c>
      <c r="D87" s="72">
        <f>D86/(D52/D49)</f>
        <v>2.1818181818181817</v>
      </c>
    </row>
    <row r="88" spans="1:4">
      <c r="A88" s="11" t="s">
        <v>147</v>
      </c>
      <c r="B88" s="40">
        <f>B87/B48</f>
        <v>0.36363636363636359</v>
      </c>
    </row>
  </sheetData>
  <mergeCells count="27">
    <mergeCell ref="A77:B77"/>
    <mergeCell ref="C77:D77"/>
    <mergeCell ref="A83:B83"/>
    <mergeCell ref="C83:D83"/>
    <mergeCell ref="C58:D58"/>
    <mergeCell ref="A59:B59"/>
    <mergeCell ref="C59:D59"/>
    <mergeCell ref="A65:B65"/>
    <mergeCell ref="C65:D65"/>
    <mergeCell ref="A71:B71"/>
    <mergeCell ref="C71:D71"/>
    <mergeCell ref="A1:D1"/>
    <mergeCell ref="A2:D2"/>
    <mergeCell ref="A3:D3"/>
    <mergeCell ref="A4:D4"/>
    <mergeCell ref="A55:D55"/>
    <mergeCell ref="A5:D5"/>
    <mergeCell ref="A6:D6"/>
    <mergeCell ref="A7:B7"/>
    <mergeCell ref="C7:D7"/>
    <mergeCell ref="A8:B8"/>
    <mergeCell ref="C8:D8"/>
    <mergeCell ref="C19:D19"/>
    <mergeCell ref="A24:B24"/>
    <mergeCell ref="C24:D24"/>
    <mergeCell ref="A25:B25"/>
    <mergeCell ref="C25:D25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 Costs</vt:lpstr>
      <vt:lpstr>Sample</vt:lpstr>
    </vt:vector>
  </TitlesOfParts>
  <Manager/>
  <Company>Corvus Landing Farm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Farm Employee Cost Chart</dc:title>
  <dc:subject/>
  <dc:creator>Carolina Lees</dc:creator>
  <cp:keywords/>
  <dc:description/>
  <cp:lastModifiedBy>Carolina Lyddy</cp:lastModifiedBy>
  <dcterms:created xsi:type="dcterms:W3CDTF">2016-02-16T01:49:55Z</dcterms:created>
  <dcterms:modified xsi:type="dcterms:W3CDTF">2016-02-26T22:39:19Z</dcterms:modified>
  <cp:category/>
</cp:coreProperties>
</file>